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árok1" sheetId="1" r:id="rId1"/>
    <sheet name="Hárok2" sheetId="2" r:id="rId2"/>
    <sheet name="Hárok3" sheetId="3" r:id="rId3"/>
    <sheet name="Hárok4" sheetId="4" r:id="rId4"/>
  </sheets>
  <definedNames>
    <definedName name="_xlnm.Print_Area" localSheetId="0">'Hárok1'!$A$2:$O$236</definedName>
  </definedNames>
  <calcPr fullCalcOnLoad="1"/>
</workbook>
</file>

<file path=xl/sharedStrings.xml><?xml version="1.0" encoding="utf-8"?>
<sst xmlns="http://schemas.openxmlformats.org/spreadsheetml/2006/main" count="352" uniqueCount="218">
  <si>
    <t>Bežné výdavky v eurách</t>
  </si>
  <si>
    <t xml:space="preserve">Rozpočet </t>
  </si>
  <si>
    <t>Akti-</t>
  </si>
  <si>
    <t>funkčná</t>
  </si>
  <si>
    <t xml:space="preserve">                                                            ekonomická klasifikácia</t>
  </si>
  <si>
    <t>vita</t>
  </si>
  <si>
    <t>klasifik.</t>
  </si>
  <si>
    <t>ukazovateľ</t>
  </si>
  <si>
    <t>spolu</t>
  </si>
  <si>
    <t>PROGRAM 1: Plánovanie, manažment a kontrola</t>
  </si>
  <si>
    <t>Výkon funkcie starostu</t>
  </si>
  <si>
    <t>01.1.1.6</t>
  </si>
  <si>
    <t>Obce</t>
  </si>
  <si>
    <t>Mzdy, platy a ostatné osobné vyrovnania</t>
  </si>
  <si>
    <t>Reprezentačné a dary</t>
  </si>
  <si>
    <t xml:space="preserve">Dohody o vykonaní práce </t>
  </si>
  <si>
    <t>08.4.0.0</t>
  </si>
  <si>
    <t>Náboženské a iné spoločenské služby</t>
  </si>
  <si>
    <t>Príspevky - občianskym združeniam - hasiči</t>
  </si>
  <si>
    <t>Príspevky - členské, ZMOS,RVC</t>
  </si>
  <si>
    <t>Vnútorná kontrola</t>
  </si>
  <si>
    <t>Audit a rating</t>
  </si>
  <si>
    <t>01.1.2.</t>
  </si>
  <si>
    <t>Audítrská služba</t>
  </si>
  <si>
    <t>PROGRAM 2: Interné služby obce</t>
  </si>
  <si>
    <t>Matričné služby</t>
  </si>
  <si>
    <t>01.3.3.0.</t>
  </si>
  <si>
    <t xml:space="preserve">Mzdy a odvody </t>
  </si>
  <si>
    <t>Energie</t>
  </si>
  <si>
    <t>Telekom. Služby a poštovné</t>
  </si>
  <si>
    <t>Všeobecný material, tlačiva</t>
  </si>
  <si>
    <t xml:space="preserve">Prídel do SF </t>
  </si>
  <si>
    <t xml:space="preserve">Právne služby obce </t>
  </si>
  <si>
    <t xml:space="preserve">Špeciálne služby - právne </t>
  </si>
  <si>
    <t>Zasadnutie organov obce</t>
  </si>
  <si>
    <t>Odmeny pre poslancov</t>
  </si>
  <si>
    <t>Hospodárska správa</t>
  </si>
  <si>
    <t>Štúdie, posudky, expertízy</t>
  </si>
  <si>
    <t>Vzdelávanie zamestnancov obce</t>
  </si>
  <si>
    <t>Obec</t>
  </si>
  <si>
    <t>Cestovné náhrady tuzemské</t>
  </si>
  <si>
    <t>Školenia, kurzy, smináre + informačné systémy</t>
  </si>
  <si>
    <t xml:space="preserve">Obecný informačný systém </t>
  </si>
  <si>
    <t>materiál, tonery, pásky, médiá</t>
  </si>
  <si>
    <t xml:space="preserve">Údržba výpočtovej techniky </t>
  </si>
  <si>
    <t>Software, licencie</t>
  </si>
  <si>
    <t>ekonomická klasifikácia</t>
  </si>
  <si>
    <t xml:space="preserve"> </t>
  </si>
  <si>
    <t>PROGRAM 3: Služby občanom</t>
  </si>
  <si>
    <t>Činnosť stavebného úradu</t>
  </si>
  <si>
    <t>04.4.3.0.</t>
  </si>
  <si>
    <t>Všeobecné verejné služby - stavebný úrad</t>
  </si>
  <si>
    <t>Prídel do SF</t>
  </si>
  <si>
    <t>Kancelárske potreby a ostatné náklady</t>
  </si>
  <si>
    <t>Poštovné a telekomunikačné poplatky</t>
  </si>
  <si>
    <t>Všeobecné služby</t>
  </si>
  <si>
    <t xml:space="preserve">Hlásenie pobytu občanov a reg. Obyv. </t>
  </si>
  <si>
    <t>01.1.1.6.</t>
  </si>
  <si>
    <t>Cintorínske služby</t>
  </si>
  <si>
    <t>Spotreba elektrickej energie</t>
  </si>
  <si>
    <t>Odmeny na zákl. dohôd</t>
  </si>
  <si>
    <t>Poistenie majetku</t>
  </si>
  <si>
    <t>Vojnový hrob - kvety, kahance</t>
  </si>
  <si>
    <t>Všeob.material</t>
  </si>
  <si>
    <t>Miestny rozhlas</t>
  </si>
  <si>
    <t>08.3.0.0</t>
  </si>
  <si>
    <t>Údržba miestneho rozhlasu</t>
  </si>
  <si>
    <t xml:space="preserve">PROGRAM 4: Bezpečnosť právo a poriadok </t>
  </si>
  <si>
    <t>Civilná ochrana</t>
  </si>
  <si>
    <t>02.2.0.</t>
  </si>
  <si>
    <t xml:space="preserve">Civilná ochrana-sklad materiálu CO </t>
  </si>
  <si>
    <t>Ochrana pred požiarmi</t>
  </si>
  <si>
    <t>03.2.0.0.</t>
  </si>
  <si>
    <t xml:space="preserve">El . Energia </t>
  </si>
  <si>
    <t>Palivá, mazivá , oleje</t>
  </si>
  <si>
    <t>Vodné</t>
  </si>
  <si>
    <t>Reprezentačné " Pohár starostky"</t>
  </si>
  <si>
    <t>Poistenie aut a budovy</t>
  </si>
  <si>
    <t>Odmeny mimoprac. pomeru</t>
  </si>
  <si>
    <t>Servis a údržba</t>
  </si>
  <si>
    <t>PROGRAM 5: Odpadové hospodárstvo</t>
  </si>
  <si>
    <t>Zvoz a odvoz odpadu</t>
  </si>
  <si>
    <t>05.1.0.0</t>
  </si>
  <si>
    <t>Nakladanie s odpadmi</t>
  </si>
  <si>
    <t xml:space="preserve">Vývoz odpadu firmou </t>
  </si>
  <si>
    <t>Ulozenie odpadu na skládke PURA</t>
  </si>
  <si>
    <t xml:space="preserve">Nákup smetných nádob "KUKA" </t>
  </si>
  <si>
    <t>Ostatné náklady v rámci nakladania s odpadom</t>
  </si>
  <si>
    <t>PROGRAM 6: Komunikácie</t>
  </si>
  <si>
    <t>Správa a údržba pozemných komunikácií</t>
  </si>
  <si>
    <t>04.5.1.0</t>
  </si>
  <si>
    <t>Cestná doprava</t>
  </si>
  <si>
    <t>Dopravné značenie, autobusová zast.</t>
  </si>
  <si>
    <t xml:space="preserve">Oprava  ciest a chodníkov </t>
  </si>
  <si>
    <t xml:space="preserve">Údržba miestnych komunikácií </t>
  </si>
  <si>
    <t>Zimná údržba chodníkov a MK</t>
  </si>
  <si>
    <t>PROGRAM 7: Vzdelávanie</t>
  </si>
  <si>
    <t xml:space="preserve">Materská škola </t>
  </si>
  <si>
    <t>09.1.1.1</t>
  </si>
  <si>
    <t>Materská škola</t>
  </si>
  <si>
    <t>Energie - elektrina,</t>
  </si>
  <si>
    <t>Plyn</t>
  </si>
  <si>
    <t>Náklady na vodu</t>
  </si>
  <si>
    <t xml:space="preserve">Cestovné </t>
  </si>
  <si>
    <t>Poštovné a telefónne služby</t>
  </si>
  <si>
    <t>Údržba VT</t>
  </si>
  <si>
    <t>Všeobecný materiál /kacel.potr.,čisť.potr./</t>
  </si>
  <si>
    <t>Všeobecné služby - revízie</t>
  </si>
  <si>
    <t>Knihy, učebnice  a časopisy</t>
  </si>
  <si>
    <t xml:space="preserve">Údržba budovy </t>
  </si>
  <si>
    <t>Poistenie budov</t>
  </si>
  <si>
    <t>Tvorba SF</t>
  </si>
  <si>
    <t>Stravovanie</t>
  </si>
  <si>
    <t>Základná škola</t>
  </si>
  <si>
    <t>09.1.2.1</t>
  </si>
  <si>
    <t>Mzdy a platy a ostatné osobné vyrovnania</t>
  </si>
  <si>
    <t>Elektrická energia</t>
  </si>
  <si>
    <t>Poštové a telekomunikačné služby</t>
  </si>
  <si>
    <t>Učebné pomôcky</t>
  </si>
  <si>
    <t xml:space="preserve">Vzdelávacie poukazy </t>
  </si>
  <si>
    <t>Špecialne služby</t>
  </si>
  <si>
    <t>Odmeny na dohody</t>
  </si>
  <si>
    <t>Školský klub detí</t>
  </si>
  <si>
    <t>09.5.0.1</t>
  </si>
  <si>
    <t>Materiálno-technické vybavenie</t>
  </si>
  <si>
    <t>PROGRAM 8: Kultúra</t>
  </si>
  <si>
    <t>Organizácia kultúrnych aktivít</t>
  </si>
  <si>
    <t>08.2.0.9</t>
  </si>
  <si>
    <t>Ostatné kultúrne služby KD</t>
  </si>
  <si>
    <t>Elektrická energia KD</t>
  </si>
  <si>
    <t>Údržba KD - prír. Javisko podlaha</t>
  </si>
  <si>
    <t>poistenie majetku</t>
  </si>
  <si>
    <t>odmeny na základe dohôd</t>
  </si>
  <si>
    <t>nákup detskej hračky - KD</t>
  </si>
  <si>
    <t>Ostatné kultúrne služby</t>
  </si>
  <si>
    <t>08.2.0.0</t>
  </si>
  <si>
    <t>Obecná knižnica</t>
  </si>
  <si>
    <t>Obecný deň</t>
  </si>
  <si>
    <t>Kult.akcia deň vysťahov.</t>
  </si>
  <si>
    <t>Den detí</t>
  </si>
  <si>
    <t>Odmena na základe dohôd</t>
  </si>
  <si>
    <t>PROGRAM 9: ŠPORT</t>
  </si>
  <si>
    <t>Dotácia pre TJ</t>
  </si>
  <si>
    <t>PROGRAM 10: Prostredie pre život</t>
  </si>
  <si>
    <t>Verejné osvetlenie</t>
  </si>
  <si>
    <t>06.4.0.0</t>
  </si>
  <si>
    <t>Materiál a náhradné diely</t>
  </si>
  <si>
    <t>Oprava verejného osvetlenia</t>
  </si>
  <si>
    <t>Odmeny na základe dohôd</t>
  </si>
  <si>
    <t>Ochrana prírody a krajiny</t>
  </si>
  <si>
    <t>05.4.0.0</t>
  </si>
  <si>
    <t>Pohonné hmoty</t>
  </si>
  <si>
    <t>Sevis a údrzba prevádzkových strojov - kosačky</t>
  </si>
  <si>
    <t>PROGRAM 11: Sociálne služby</t>
  </si>
  <si>
    <t>Služby pre dôchodcov</t>
  </si>
  <si>
    <t>10.2.0.2</t>
  </si>
  <si>
    <t>Starostlivosť o dôchodcov</t>
  </si>
  <si>
    <t>Jednorázové peňažné dávky a príspevky</t>
  </si>
  <si>
    <t>PROGRAM 12: Administratíva - podporná činnosť</t>
  </si>
  <si>
    <t>Administratíva - správa obce</t>
  </si>
  <si>
    <t>Správa obce</t>
  </si>
  <si>
    <t>Energie - elektrina</t>
  </si>
  <si>
    <t>Poplatky - televízia,radio</t>
  </si>
  <si>
    <t>Poštovné a telekomunikačné služby</t>
  </si>
  <si>
    <t>Všeob.material, kancelárske potreby</t>
  </si>
  <si>
    <t>Nákup výp tech. PS</t>
  </si>
  <si>
    <t>Pracovné odevy a pomôcky</t>
  </si>
  <si>
    <t>Knihy, časopisy, noviny, odborná literatúra</t>
  </si>
  <si>
    <t>Ostatný všeobecný material a dr. Nákup</t>
  </si>
  <si>
    <t>Všeobecné služby údržba VP a prev. strojov</t>
  </si>
  <si>
    <t>Údržba budovy OCU</t>
  </si>
  <si>
    <t>Poplatky, odvody, dane a clá</t>
  </si>
  <si>
    <t>Stravovanie zamestnancov</t>
  </si>
  <si>
    <t>Prídel do sociálneho fondu</t>
  </si>
  <si>
    <t xml:space="preserve">Poistenie budov </t>
  </si>
  <si>
    <t>Propagácia , reklama a inzercia</t>
  </si>
  <si>
    <t>Budova detskej poradne - el energia</t>
  </si>
  <si>
    <t xml:space="preserve">                                       -vodné</t>
  </si>
  <si>
    <t xml:space="preserve">                                       -poistenie majetku</t>
  </si>
  <si>
    <t xml:space="preserve">                                       - údržba budovy </t>
  </si>
  <si>
    <t>01.7.0.</t>
  </si>
  <si>
    <t>Transakcie verejného dlhu</t>
  </si>
  <si>
    <t>Splácanie úrokov a platby súvisiace s úvermi</t>
  </si>
  <si>
    <t>Finančná a rozpočtová oblasť</t>
  </si>
  <si>
    <t>Poplatky banke</t>
  </si>
  <si>
    <t>Rozpočet na rok 2009</t>
  </si>
  <si>
    <t>Spolu 2009 v tis.Sk</t>
  </si>
  <si>
    <t>Rozpočet 2010 v Eur</t>
  </si>
  <si>
    <t>Rozpočet 2011 v Eur</t>
  </si>
  <si>
    <t>Bežné výdavky v EUR</t>
  </si>
  <si>
    <t>PROGRAM X: Administratíva</t>
  </si>
  <si>
    <t>Kancelárske zariadenie</t>
  </si>
  <si>
    <t>Propagácia</t>
  </si>
  <si>
    <t>Poistenie budov a úrazove poist.zamest.</t>
  </si>
  <si>
    <t>Kanc. potreby</t>
  </si>
  <si>
    <t xml:space="preserve">Opravy budov, revízne správy, </t>
  </si>
  <si>
    <t>%</t>
  </si>
  <si>
    <t>po úprave</t>
  </si>
  <si>
    <t>k 30.06.2013</t>
  </si>
  <si>
    <t>plnenia</t>
  </si>
  <si>
    <t>Skutočnosť</t>
  </si>
  <si>
    <t>Projekčne práce</t>
  </si>
  <si>
    <t>všeobecný material</t>
  </si>
  <si>
    <t xml:space="preserve">mimor. situácia </t>
  </si>
  <si>
    <t>preddavky- pokladňa</t>
  </si>
  <si>
    <t>Rozpočet na rok 2014</t>
  </si>
  <si>
    <t>Nákup kosačky /strnová kosačka/</t>
  </si>
  <si>
    <t>Voľby</t>
  </si>
  <si>
    <t>Projekčné práce</t>
  </si>
  <si>
    <t>VPP</t>
  </si>
  <si>
    <t>Plnenie  rozpočtu výdavkov obce Trstená na Ostrove  k 30.06.2015</t>
  </si>
  <si>
    <t>rok 2015</t>
  </si>
  <si>
    <t>k 30.06.2015</t>
  </si>
  <si>
    <t xml:space="preserve"> Rozpočet na rok 2015</t>
  </si>
  <si>
    <t>Rozpočet na rok 2015</t>
  </si>
  <si>
    <t>Údržba budovy ZŠ</t>
  </si>
  <si>
    <t>Kult. Podujatie</t>
  </si>
  <si>
    <t>Dobrovoľnícka činnosť - prac. odevy a pomôcky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</si>
</sst>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 CE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i/>
      <sz val="14"/>
      <color indexed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i/>
      <sz val="12"/>
      <color indexed="8"/>
      <name val="Arial CE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medium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medium"/>
      <right style="thin">
        <color indexed="8"/>
      </right>
      <top style="double"/>
      <bottom style="double"/>
    </border>
    <border>
      <left style="thin">
        <color indexed="8"/>
      </left>
      <right>
        <color indexed="63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 style="medium"/>
      <top style="double"/>
      <bottom style="double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1" fillId="0" borderId="0" applyFill="0" applyBorder="0" applyAlignment="0" applyProtection="0"/>
    <xf numFmtId="0" fontId="0" fillId="18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23">
    <xf numFmtId="0" fontId="0" fillId="0" borderId="0" xfId="0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49" fontId="23" fillId="0" borderId="11" xfId="0" applyNumberFormat="1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0" fontId="25" fillId="0" borderId="13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20" fillId="0" borderId="16" xfId="0" applyFont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49" fontId="25" fillId="0" borderId="19" xfId="0" applyNumberFormat="1" applyFont="1" applyFill="1" applyBorder="1" applyAlignment="1">
      <alignment horizontal="center"/>
    </xf>
    <xf numFmtId="0" fontId="25" fillId="0" borderId="20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20" fillId="0" borderId="23" xfId="0" applyFont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49" fontId="25" fillId="0" borderId="25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/>
    </xf>
    <xf numFmtId="0" fontId="25" fillId="0" borderId="27" xfId="0" applyFont="1" applyFill="1" applyBorder="1" applyAlignment="1">
      <alignment/>
    </xf>
    <xf numFmtId="0" fontId="25" fillId="0" borderId="28" xfId="0" applyFont="1" applyFill="1" applyBorder="1" applyAlignment="1">
      <alignment vertical="center"/>
    </xf>
    <xf numFmtId="0" fontId="25" fillId="0" borderId="29" xfId="0" applyFont="1" applyFill="1" applyBorder="1" applyAlignment="1">
      <alignment vertical="center"/>
    </xf>
    <xf numFmtId="0" fontId="25" fillId="0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/>
    </xf>
    <xf numFmtId="1" fontId="20" fillId="0" borderId="31" xfId="0" applyNumberFormat="1" applyFont="1" applyBorder="1" applyAlignment="1">
      <alignment horizontal="center"/>
    </xf>
    <xf numFmtId="0" fontId="25" fillId="0" borderId="24" xfId="0" applyFont="1" applyFill="1" applyBorder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0" fontId="18" fillId="0" borderId="0" xfId="0" applyFont="1" applyBorder="1" applyAlignment="1">
      <alignment/>
    </xf>
    <xf numFmtId="1" fontId="18" fillId="0" borderId="33" xfId="0" applyNumberFormat="1" applyFont="1" applyBorder="1" applyAlignment="1">
      <alignment horizontal="center"/>
    </xf>
    <xf numFmtId="0" fontId="10" fillId="0" borderId="24" xfId="0" applyFont="1" applyBorder="1" applyAlignment="1">
      <alignment/>
    </xf>
    <xf numFmtId="0" fontId="10" fillId="0" borderId="31" xfId="0" applyFont="1" applyBorder="1" applyAlignment="1">
      <alignment/>
    </xf>
    <xf numFmtId="3" fontId="26" fillId="0" borderId="31" xfId="0" applyNumberFormat="1" applyFont="1" applyBorder="1" applyAlignment="1">
      <alignment/>
    </xf>
    <xf numFmtId="3" fontId="26" fillId="0" borderId="34" xfId="0" applyNumberFormat="1" applyFont="1" applyBorder="1" applyAlignment="1">
      <alignment/>
    </xf>
    <xf numFmtId="0" fontId="0" fillId="0" borderId="0" xfId="0" applyFont="1" applyAlignment="1">
      <alignment/>
    </xf>
    <xf numFmtId="0" fontId="20" fillId="0" borderId="35" xfId="0" applyFont="1" applyBorder="1" applyAlignment="1">
      <alignment horizontal="center"/>
    </xf>
    <xf numFmtId="0" fontId="20" fillId="0" borderId="36" xfId="0" applyFont="1" applyBorder="1" applyAlignment="1">
      <alignment/>
    </xf>
    <xf numFmtId="1" fontId="20" fillId="0" borderId="36" xfId="0" applyNumberFormat="1" applyFont="1" applyBorder="1" applyAlignment="1">
      <alignment/>
    </xf>
    <xf numFmtId="1" fontId="20" fillId="0" borderId="36" xfId="0" applyNumberFormat="1" applyFont="1" applyBorder="1" applyAlignment="1">
      <alignment/>
    </xf>
    <xf numFmtId="1" fontId="18" fillId="0" borderId="36" xfId="0" applyNumberFormat="1" applyFont="1" applyBorder="1" applyAlignment="1">
      <alignment/>
    </xf>
    <xf numFmtId="0" fontId="20" fillId="0" borderId="36" xfId="0" applyFont="1" applyBorder="1" applyAlignment="1">
      <alignment/>
    </xf>
    <xf numFmtId="0" fontId="20" fillId="0" borderId="37" xfId="0" applyFont="1" applyBorder="1" applyAlignment="1">
      <alignment horizontal="center"/>
    </xf>
    <xf numFmtId="49" fontId="18" fillId="0" borderId="38" xfId="0" applyNumberFormat="1" applyFont="1" applyFill="1" applyBorder="1" applyAlignment="1">
      <alignment horizontal="center"/>
    </xf>
    <xf numFmtId="0" fontId="20" fillId="0" borderId="38" xfId="0" applyFont="1" applyBorder="1" applyAlignment="1">
      <alignment/>
    </xf>
    <xf numFmtId="1" fontId="20" fillId="0" borderId="38" xfId="0" applyNumberFormat="1" applyFont="1" applyBorder="1" applyAlignment="1">
      <alignment/>
    </xf>
    <xf numFmtId="0" fontId="18" fillId="0" borderId="38" xfId="0" applyFont="1" applyFill="1" applyBorder="1" applyAlignment="1">
      <alignment horizontal="center"/>
    </xf>
    <xf numFmtId="0" fontId="18" fillId="0" borderId="38" xfId="0" applyFont="1" applyFill="1" applyBorder="1" applyAlignment="1">
      <alignment/>
    </xf>
    <xf numFmtId="0" fontId="18" fillId="0" borderId="38" xfId="0" applyFont="1" applyBorder="1" applyAlignment="1">
      <alignment/>
    </xf>
    <xf numFmtId="1" fontId="18" fillId="0" borderId="38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8" xfId="0" applyFont="1" applyFill="1" applyBorder="1" applyAlignment="1">
      <alignment/>
    </xf>
    <xf numFmtId="0" fontId="18" fillId="0" borderId="20" xfId="0" applyFont="1" applyFill="1" applyBorder="1" applyAlignment="1">
      <alignment horizontal="center"/>
    </xf>
    <xf numFmtId="0" fontId="18" fillId="0" borderId="39" xfId="0" applyFont="1" applyFill="1" applyBorder="1" applyAlignment="1">
      <alignment/>
    </xf>
    <xf numFmtId="0" fontId="18" fillId="0" borderId="38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0" fillId="0" borderId="39" xfId="0" applyFont="1" applyFill="1" applyBorder="1" applyAlignment="1">
      <alignment/>
    </xf>
    <xf numFmtId="0" fontId="20" fillId="0" borderId="38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39" xfId="0" applyFont="1" applyBorder="1" applyAlignment="1">
      <alignment/>
    </xf>
    <xf numFmtId="2" fontId="18" fillId="0" borderId="38" xfId="0" applyNumberFormat="1" applyFont="1" applyBorder="1" applyAlignment="1">
      <alignment/>
    </xf>
    <xf numFmtId="0" fontId="20" fillId="0" borderId="28" xfId="0" applyFont="1" applyBorder="1" applyAlignment="1">
      <alignment horizontal="center"/>
    </xf>
    <xf numFmtId="0" fontId="18" fillId="0" borderId="29" xfId="0" applyFont="1" applyBorder="1" applyAlignment="1">
      <alignment/>
    </xf>
    <xf numFmtId="0" fontId="18" fillId="0" borderId="29" xfId="0" applyFont="1" applyBorder="1" applyAlignment="1">
      <alignment horizontal="center"/>
    </xf>
    <xf numFmtId="2" fontId="18" fillId="0" borderId="29" xfId="0" applyNumberFormat="1" applyFont="1" applyBorder="1" applyAlignment="1">
      <alignment/>
    </xf>
    <xf numFmtId="0" fontId="18" fillId="0" borderId="29" xfId="0" applyFont="1" applyBorder="1" applyAlignment="1">
      <alignment/>
    </xf>
    <xf numFmtId="1" fontId="18" fillId="0" borderId="29" xfId="0" applyNumberFormat="1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31" xfId="0" applyFont="1" applyBorder="1" applyAlignment="1">
      <alignment/>
    </xf>
    <xf numFmtId="0" fontId="0" fillId="0" borderId="31" xfId="0" applyFont="1" applyBorder="1" applyAlignment="1">
      <alignment/>
    </xf>
    <xf numFmtId="1" fontId="10" fillId="0" borderId="31" xfId="0" applyNumberFormat="1" applyFont="1" applyBorder="1" applyAlignment="1">
      <alignment/>
    </xf>
    <xf numFmtId="1" fontId="10" fillId="0" borderId="41" xfId="0" applyNumberFormat="1" applyFont="1" applyBorder="1" applyAlignment="1">
      <alignment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20" fillId="0" borderId="45" xfId="0" applyFont="1" applyBorder="1" applyAlignment="1">
      <alignment/>
    </xf>
    <xf numFmtId="1" fontId="20" fillId="0" borderId="45" xfId="0" applyNumberFormat="1" applyFont="1" applyBorder="1" applyAlignment="1">
      <alignment/>
    </xf>
    <xf numFmtId="0" fontId="10" fillId="0" borderId="35" xfId="0" applyFont="1" applyBorder="1" applyAlignment="1">
      <alignment/>
    </xf>
    <xf numFmtId="0" fontId="18" fillId="0" borderId="36" xfId="0" applyFont="1" applyBorder="1" applyAlignment="1">
      <alignment horizontal="right"/>
    </xf>
    <xf numFmtId="0" fontId="18" fillId="0" borderId="36" xfId="0" applyFont="1" applyBorder="1" applyAlignment="1">
      <alignment horizontal="center"/>
    </xf>
    <xf numFmtId="0" fontId="18" fillId="0" borderId="36" xfId="0" applyFont="1" applyBorder="1" applyAlignment="1">
      <alignment/>
    </xf>
    <xf numFmtId="0" fontId="18" fillId="0" borderId="36" xfId="0" applyFont="1" applyBorder="1" applyAlignment="1">
      <alignment/>
    </xf>
    <xf numFmtId="1" fontId="18" fillId="0" borderId="46" xfId="0" applyNumberFormat="1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47" xfId="0" applyFont="1" applyBorder="1" applyAlignment="1">
      <alignment/>
    </xf>
    <xf numFmtId="0" fontId="18" fillId="0" borderId="47" xfId="0" applyFont="1" applyBorder="1" applyAlignment="1">
      <alignment horizontal="center"/>
    </xf>
    <xf numFmtId="0" fontId="18" fillId="0" borderId="47" xfId="0" applyFont="1" applyBorder="1" applyAlignment="1">
      <alignment/>
    </xf>
    <xf numFmtId="0" fontId="18" fillId="0" borderId="47" xfId="0" applyFont="1" applyBorder="1" applyAlignment="1">
      <alignment/>
    </xf>
    <xf numFmtId="1" fontId="18" fillId="0" borderId="47" xfId="0" applyNumberFormat="1" applyFont="1" applyBorder="1" applyAlignment="1">
      <alignment/>
    </xf>
    <xf numFmtId="1" fontId="18" fillId="0" borderId="48" xfId="0" applyNumberFormat="1" applyFont="1" applyBorder="1" applyAlignment="1">
      <alignment/>
    </xf>
    <xf numFmtId="0" fontId="20" fillId="0" borderId="49" xfId="0" applyFont="1" applyBorder="1" applyAlignment="1">
      <alignment/>
    </xf>
    <xf numFmtId="0" fontId="18" fillId="0" borderId="23" xfId="0" applyFont="1" applyFill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3" xfId="0" applyFont="1" applyBorder="1" applyAlignment="1">
      <alignment/>
    </xf>
    <xf numFmtId="0" fontId="18" fillId="0" borderId="23" xfId="0" applyFont="1" applyBorder="1" applyAlignment="1">
      <alignment/>
    </xf>
    <xf numFmtId="1" fontId="18" fillId="0" borderId="23" xfId="0" applyNumberFormat="1" applyFont="1" applyBorder="1" applyAlignment="1">
      <alignment/>
    </xf>
    <xf numFmtId="0" fontId="20" fillId="0" borderId="21" xfId="0" applyFont="1" applyBorder="1" applyAlignment="1">
      <alignment/>
    </xf>
    <xf numFmtId="0" fontId="18" fillId="0" borderId="35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18" fillId="0" borderId="46" xfId="0" applyFont="1" applyFill="1" applyBorder="1" applyAlignment="1">
      <alignment/>
    </xf>
    <xf numFmtId="0" fontId="18" fillId="0" borderId="50" xfId="0" applyFont="1" applyFill="1" applyBorder="1" applyAlignment="1">
      <alignment/>
    </xf>
    <xf numFmtId="0" fontId="18" fillId="0" borderId="18" xfId="0" applyFont="1" applyFill="1" applyBorder="1" applyAlignment="1">
      <alignment horizontal="center"/>
    </xf>
    <xf numFmtId="0" fontId="18" fillId="0" borderId="47" xfId="0" applyFont="1" applyFill="1" applyBorder="1" applyAlignment="1">
      <alignment/>
    </xf>
    <xf numFmtId="0" fontId="18" fillId="0" borderId="47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21" xfId="0" applyFont="1" applyFill="1" applyBorder="1" applyAlignment="1">
      <alignment/>
    </xf>
    <xf numFmtId="0" fontId="18" fillId="0" borderId="36" xfId="0" applyFont="1" applyFill="1" applyBorder="1" applyAlignment="1">
      <alignment/>
    </xf>
    <xf numFmtId="0" fontId="18" fillId="0" borderId="37" xfId="0" applyFont="1" applyFill="1" applyBorder="1" applyAlignment="1">
      <alignment horizontal="center"/>
    </xf>
    <xf numFmtId="0" fontId="20" fillId="0" borderId="38" xfId="0" applyFont="1" applyFill="1" applyBorder="1" applyAlignment="1">
      <alignment/>
    </xf>
    <xf numFmtId="0" fontId="20" fillId="0" borderId="38" xfId="0" applyFont="1" applyFill="1" applyBorder="1" applyAlignment="1">
      <alignment horizontal="center"/>
    </xf>
    <xf numFmtId="0" fontId="18" fillId="0" borderId="35" xfId="0" applyFont="1" applyFill="1" applyBorder="1" applyAlignment="1">
      <alignment/>
    </xf>
    <xf numFmtId="0" fontId="18" fillId="0" borderId="37" xfId="0" applyFont="1" applyFill="1" applyBorder="1" applyAlignment="1">
      <alignment/>
    </xf>
    <xf numFmtId="49" fontId="23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25" fillId="0" borderId="33" xfId="0" applyFont="1" applyFill="1" applyBorder="1" applyAlignment="1">
      <alignment/>
    </xf>
    <xf numFmtId="0" fontId="25" fillId="0" borderId="19" xfId="0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/>
    </xf>
    <xf numFmtId="49" fontId="25" fillId="0" borderId="51" xfId="0" applyNumberFormat="1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1" fontId="26" fillId="0" borderId="31" xfId="0" applyNumberFormat="1" applyFont="1" applyBorder="1" applyAlignment="1">
      <alignment/>
    </xf>
    <xf numFmtId="1" fontId="26" fillId="0" borderId="25" xfId="0" applyNumberFormat="1" applyFont="1" applyBorder="1" applyAlignment="1">
      <alignment/>
    </xf>
    <xf numFmtId="0" fontId="20" fillId="0" borderId="38" xfId="0" applyFont="1" applyBorder="1" applyAlignment="1">
      <alignment horizontal="center"/>
    </xf>
    <xf numFmtId="1" fontId="20" fillId="0" borderId="46" xfId="0" applyNumberFormat="1" applyFont="1" applyBorder="1" applyAlignment="1">
      <alignment/>
    </xf>
    <xf numFmtId="0" fontId="18" fillId="0" borderId="38" xfId="0" applyFont="1" applyBorder="1" applyAlignment="1">
      <alignment horizontal="right"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39" xfId="0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53" xfId="0" applyFont="1" applyBorder="1" applyAlignment="1">
      <alignment/>
    </xf>
    <xf numFmtId="0" fontId="10" fillId="0" borderId="53" xfId="0" applyFont="1" applyBorder="1" applyAlignment="1">
      <alignment horizontal="center"/>
    </xf>
    <xf numFmtId="0" fontId="1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10" fillId="0" borderId="55" xfId="0" applyFont="1" applyBorder="1" applyAlignment="1">
      <alignment/>
    </xf>
    <xf numFmtId="0" fontId="20" fillId="0" borderId="56" xfId="0" applyFont="1" applyBorder="1" applyAlignment="1">
      <alignment horizontal="center"/>
    </xf>
    <xf numFmtId="0" fontId="20" fillId="0" borderId="43" xfId="0" applyFont="1" applyBorder="1" applyAlignment="1">
      <alignment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/>
    </xf>
    <xf numFmtId="0" fontId="20" fillId="0" borderId="36" xfId="0" applyFont="1" applyBorder="1" applyAlignment="1">
      <alignment horizontal="center"/>
    </xf>
    <xf numFmtId="0" fontId="18" fillId="0" borderId="57" xfId="0" applyFont="1" applyBorder="1" applyAlignment="1">
      <alignment/>
    </xf>
    <xf numFmtId="1" fontId="10" fillId="0" borderId="52" xfId="0" applyNumberFormat="1" applyFont="1" applyBorder="1" applyAlignment="1">
      <alignment/>
    </xf>
    <xf numFmtId="2" fontId="18" fillId="0" borderId="46" xfId="0" applyNumberFormat="1" applyFont="1" applyBorder="1" applyAlignment="1">
      <alignment/>
    </xf>
    <xf numFmtId="0" fontId="18" fillId="0" borderId="20" xfId="0" applyFont="1" applyBorder="1" applyAlignment="1">
      <alignment/>
    </xf>
    <xf numFmtId="1" fontId="1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49" fontId="25" fillId="0" borderId="38" xfId="0" applyNumberFormat="1" applyFont="1" applyFill="1" applyBorder="1" applyAlignment="1">
      <alignment horizontal="center"/>
    </xf>
    <xf numFmtId="3" fontId="18" fillId="0" borderId="36" xfId="0" applyNumberFormat="1" applyFont="1" applyBorder="1" applyAlignment="1">
      <alignment/>
    </xf>
    <xf numFmtId="3" fontId="18" fillId="0" borderId="38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1" fontId="20" fillId="0" borderId="58" xfId="0" applyNumberFormat="1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1" fontId="26" fillId="0" borderId="55" xfId="0" applyNumberFormat="1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19" xfId="0" applyFont="1" applyBorder="1" applyAlignment="1">
      <alignment/>
    </xf>
    <xf numFmtId="0" fontId="20" fillId="0" borderId="55" xfId="0" applyFont="1" applyBorder="1" applyAlignment="1">
      <alignment/>
    </xf>
    <xf numFmtId="1" fontId="20" fillId="0" borderId="55" xfId="0" applyNumberFormat="1" applyFont="1" applyBorder="1" applyAlignment="1">
      <alignment/>
    </xf>
    <xf numFmtId="1" fontId="20" fillId="0" borderId="52" xfId="0" applyNumberFormat="1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26" xfId="0" applyFont="1" applyBorder="1" applyAlignment="1">
      <alignment horizontal="center"/>
    </xf>
    <xf numFmtId="0" fontId="18" fillId="0" borderId="25" xfId="0" applyFont="1" applyBorder="1" applyAlignment="1">
      <alignment/>
    </xf>
    <xf numFmtId="0" fontId="18" fillId="0" borderId="31" xfId="0" applyFont="1" applyBorder="1" applyAlignment="1">
      <alignment/>
    </xf>
    <xf numFmtId="1" fontId="18" fillId="0" borderId="41" xfId="0" applyNumberFormat="1" applyFont="1" applyBorder="1" applyAlignment="1">
      <alignment/>
    </xf>
    <xf numFmtId="0" fontId="26" fillId="0" borderId="55" xfId="0" applyFont="1" applyBorder="1" applyAlignment="1">
      <alignment/>
    </xf>
    <xf numFmtId="0" fontId="18" fillId="0" borderId="59" xfId="0" applyFont="1" applyBorder="1" applyAlignment="1">
      <alignment/>
    </xf>
    <xf numFmtId="1" fontId="20" fillId="0" borderId="6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18" fillId="0" borderId="19" xfId="0" applyFont="1" applyBorder="1" applyAlignment="1">
      <alignment/>
    </xf>
    <xf numFmtId="0" fontId="28" fillId="0" borderId="23" xfId="0" applyFont="1" applyFill="1" applyBorder="1" applyAlignment="1">
      <alignment/>
    </xf>
    <xf numFmtId="0" fontId="20" fillId="0" borderId="23" xfId="0" applyFont="1" applyBorder="1" applyAlignment="1">
      <alignment/>
    </xf>
    <xf numFmtId="0" fontId="30" fillId="0" borderId="61" xfId="0" applyFont="1" applyFill="1" applyBorder="1" applyAlignment="1">
      <alignment horizontal="center"/>
    </xf>
    <xf numFmtId="49" fontId="31" fillId="0" borderId="12" xfId="0" applyNumberFormat="1" applyFont="1" applyFill="1" applyBorder="1" applyAlignment="1">
      <alignment horizontal="center"/>
    </xf>
    <xf numFmtId="49" fontId="32" fillId="0" borderId="12" xfId="0" applyNumberFormat="1" applyFont="1" applyFill="1" applyBorder="1" applyAlignment="1">
      <alignment horizontal="center"/>
    </xf>
    <xf numFmtId="49" fontId="33" fillId="0" borderId="12" xfId="0" applyNumberFormat="1" applyFont="1" applyFill="1" applyBorder="1" applyAlignment="1">
      <alignment horizontal="center"/>
    </xf>
    <xf numFmtId="0" fontId="33" fillId="0" borderId="13" xfId="0" applyFont="1" applyFill="1" applyBorder="1" applyAlignment="1">
      <alignment/>
    </xf>
    <xf numFmtId="0" fontId="30" fillId="0" borderId="18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49" fontId="33" fillId="0" borderId="19" xfId="0" applyNumberFormat="1" applyFont="1" applyFill="1" applyBorder="1" applyAlignment="1">
      <alignment horizontal="center"/>
    </xf>
    <xf numFmtId="0" fontId="30" fillId="0" borderId="49" xfId="0" applyFont="1" applyFill="1" applyBorder="1" applyAlignment="1">
      <alignment horizontal="center"/>
    </xf>
    <xf numFmtId="0" fontId="33" fillId="0" borderId="51" xfId="0" applyFont="1" applyFill="1" applyBorder="1" applyAlignment="1">
      <alignment horizontal="center"/>
    </xf>
    <xf numFmtId="49" fontId="33" fillId="0" borderId="51" xfId="0" applyNumberFormat="1" applyFont="1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center"/>
    </xf>
    <xf numFmtId="0" fontId="33" fillId="0" borderId="33" xfId="0" applyFont="1" applyFill="1" applyBorder="1" applyAlignment="1">
      <alignment/>
    </xf>
    <xf numFmtId="0" fontId="30" fillId="0" borderId="24" xfId="0" applyFont="1" applyFill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49" fontId="33" fillId="0" borderId="25" xfId="0" applyNumberFormat="1" applyFont="1" applyFill="1" applyBorder="1" applyAlignment="1">
      <alignment horizontal="center"/>
    </xf>
    <xf numFmtId="49" fontId="33" fillId="0" borderId="26" xfId="0" applyNumberFormat="1" applyFont="1" applyFill="1" applyBorder="1" applyAlignment="1">
      <alignment horizontal="center"/>
    </xf>
    <xf numFmtId="0" fontId="33" fillId="0" borderId="27" xfId="0" applyFont="1" applyFill="1" applyBorder="1" applyAlignment="1">
      <alignment/>
    </xf>
    <xf numFmtId="0" fontId="0" fillId="0" borderId="55" xfId="0" applyBorder="1" applyAlignment="1">
      <alignment/>
    </xf>
    <xf numFmtId="0" fontId="0" fillId="0" borderId="36" xfId="0" applyBorder="1" applyAlignment="1">
      <alignment/>
    </xf>
    <xf numFmtId="0" fontId="10" fillId="0" borderId="36" xfId="0" applyFont="1" applyBorder="1" applyAlignment="1">
      <alignment horizontal="center"/>
    </xf>
    <xf numFmtId="0" fontId="0" fillId="0" borderId="38" xfId="0" applyBorder="1" applyAlignment="1">
      <alignment/>
    </xf>
    <xf numFmtId="0" fontId="36" fillId="0" borderId="38" xfId="0" applyFont="1" applyBorder="1" applyAlignment="1">
      <alignment horizontal="center"/>
    </xf>
    <xf numFmtId="2" fontId="0" fillId="0" borderId="38" xfId="0" applyNumberFormat="1" applyBorder="1" applyAlignment="1">
      <alignment/>
    </xf>
    <xf numFmtId="49" fontId="21" fillId="0" borderId="62" xfId="0" applyNumberFormat="1" applyFont="1" applyFill="1" applyBorder="1" applyAlignment="1">
      <alignment/>
    </xf>
    <xf numFmtId="49" fontId="21" fillId="0" borderId="63" xfId="0" applyNumberFormat="1" applyFont="1" applyFill="1" applyBorder="1" applyAlignment="1">
      <alignment/>
    </xf>
    <xf numFmtId="49" fontId="21" fillId="0" borderId="64" xfId="0" applyNumberFormat="1" applyFont="1" applyFill="1" applyBorder="1" applyAlignment="1">
      <alignment/>
    </xf>
    <xf numFmtId="0" fontId="18" fillId="0" borderId="64" xfId="0" applyFont="1" applyBorder="1" applyAlignment="1">
      <alignment/>
    </xf>
    <xf numFmtId="1" fontId="18" fillId="0" borderId="65" xfId="0" applyNumberFormat="1" applyFont="1" applyBorder="1" applyAlignment="1">
      <alignment/>
    </xf>
    <xf numFmtId="0" fontId="22" fillId="0" borderId="66" xfId="0" applyFont="1" applyFill="1" applyBorder="1" applyAlignment="1">
      <alignment horizontal="center"/>
    </xf>
    <xf numFmtId="1" fontId="20" fillId="0" borderId="67" xfId="0" applyNumberFormat="1" applyFont="1" applyBorder="1" applyAlignment="1">
      <alignment horizontal="center"/>
    </xf>
    <xf numFmtId="0" fontId="22" fillId="0" borderId="68" xfId="0" applyFont="1" applyFill="1" applyBorder="1" applyAlignment="1">
      <alignment horizontal="center"/>
    </xf>
    <xf numFmtId="0" fontId="22" fillId="0" borderId="69" xfId="0" applyFont="1" applyFill="1" applyBorder="1" applyAlignment="1">
      <alignment horizontal="center"/>
    </xf>
    <xf numFmtId="1" fontId="20" fillId="0" borderId="70" xfId="0" applyNumberFormat="1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18" fillId="0" borderId="71" xfId="0" applyFont="1" applyBorder="1" applyAlignment="1">
      <alignment horizontal="center"/>
    </xf>
    <xf numFmtId="0" fontId="20" fillId="0" borderId="72" xfId="0" applyFont="1" applyBorder="1" applyAlignment="1">
      <alignment/>
    </xf>
    <xf numFmtId="0" fontId="18" fillId="0" borderId="73" xfId="0" applyFont="1" applyBorder="1" applyAlignment="1">
      <alignment horizontal="center"/>
    </xf>
    <xf numFmtId="0" fontId="18" fillId="0" borderId="73" xfId="0" applyFont="1" applyBorder="1" applyAlignment="1">
      <alignment/>
    </xf>
    <xf numFmtId="0" fontId="18" fillId="0" borderId="73" xfId="0" applyFont="1" applyFill="1" applyBorder="1" applyAlignment="1">
      <alignment/>
    </xf>
    <xf numFmtId="0" fontId="18" fillId="0" borderId="74" xfId="0" applyFont="1" applyFill="1" applyBorder="1" applyAlignment="1">
      <alignment/>
    </xf>
    <xf numFmtId="0" fontId="0" fillId="0" borderId="75" xfId="0" applyFont="1" applyFill="1" applyBorder="1" applyAlignment="1">
      <alignment/>
    </xf>
    <xf numFmtId="0" fontId="20" fillId="0" borderId="73" xfId="0" applyFont="1" applyFill="1" applyBorder="1" applyAlignment="1">
      <alignment/>
    </xf>
    <xf numFmtId="0" fontId="18" fillId="0" borderId="75" xfId="0" applyFont="1" applyBorder="1" applyAlignment="1">
      <alignment/>
    </xf>
    <xf numFmtId="0" fontId="22" fillId="0" borderId="76" xfId="0" applyFont="1" applyFill="1" applyBorder="1" applyAlignment="1">
      <alignment horizontal="center"/>
    </xf>
    <xf numFmtId="0" fontId="22" fillId="0" borderId="77" xfId="0" applyFont="1" applyFill="1" applyBorder="1" applyAlignment="1">
      <alignment horizontal="center"/>
    </xf>
    <xf numFmtId="0" fontId="22" fillId="0" borderId="78" xfId="0" applyFont="1" applyFill="1" applyBorder="1" applyAlignment="1">
      <alignment horizontal="center"/>
    </xf>
    <xf numFmtId="0" fontId="0" fillId="0" borderId="78" xfId="0" applyFont="1" applyBorder="1" applyAlignment="1">
      <alignment/>
    </xf>
    <xf numFmtId="0" fontId="20" fillId="0" borderId="79" xfId="0" applyFont="1" applyBorder="1" applyAlignment="1">
      <alignment/>
    </xf>
    <xf numFmtId="0" fontId="18" fillId="0" borderId="79" xfId="0" applyFont="1" applyBorder="1" applyAlignment="1">
      <alignment/>
    </xf>
    <xf numFmtId="0" fontId="18" fillId="0" borderId="80" xfId="0" applyFont="1" applyBorder="1" applyAlignment="1">
      <alignment/>
    </xf>
    <xf numFmtId="0" fontId="0" fillId="0" borderId="81" xfId="0" applyFont="1" applyBorder="1" applyAlignment="1">
      <alignment/>
    </xf>
    <xf numFmtId="0" fontId="20" fillId="0" borderId="76" xfId="0" applyFont="1" applyBorder="1" applyAlignment="1">
      <alignment/>
    </xf>
    <xf numFmtId="0" fontId="18" fillId="0" borderId="82" xfId="0" applyFont="1" applyBorder="1" applyAlignment="1">
      <alignment/>
    </xf>
    <xf numFmtId="0" fontId="18" fillId="0" borderId="77" xfId="0" applyFont="1" applyBorder="1" applyAlignment="1">
      <alignment/>
    </xf>
    <xf numFmtId="1" fontId="10" fillId="0" borderId="83" xfId="0" applyNumberFormat="1" applyFont="1" applyBorder="1" applyAlignment="1">
      <alignment/>
    </xf>
    <xf numFmtId="0" fontId="20" fillId="0" borderId="82" xfId="0" applyFont="1" applyBorder="1" applyAlignment="1">
      <alignment/>
    </xf>
    <xf numFmtId="1" fontId="18" fillId="0" borderId="84" xfId="0" applyNumberFormat="1" applyFont="1" applyBorder="1" applyAlignment="1">
      <alignment/>
    </xf>
    <xf numFmtId="0" fontId="10" fillId="0" borderId="81" xfId="0" applyFont="1" applyBorder="1" applyAlignment="1">
      <alignment/>
    </xf>
    <xf numFmtId="0" fontId="22" fillId="0" borderId="85" xfId="0" applyFont="1" applyFill="1" applyBorder="1" applyAlignment="1">
      <alignment horizontal="center"/>
    </xf>
    <xf numFmtId="1" fontId="20" fillId="0" borderId="86" xfId="0" applyNumberFormat="1" applyFont="1" applyBorder="1" applyAlignment="1">
      <alignment horizontal="center"/>
    </xf>
    <xf numFmtId="0" fontId="10" fillId="0" borderId="78" xfId="0" applyFont="1" applyBorder="1" applyAlignment="1">
      <alignment/>
    </xf>
    <xf numFmtId="0" fontId="20" fillId="0" borderId="81" xfId="0" applyFont="1" applyBorder="1" applyAlignment="1">
      <alignment/>
    </xf>
    <xf numFmtId="0" fontId="18" fillId="0" borderId="78" xfId="0" applyFont="1" applyBorder="1" applyAlignment="1">
      <alignment/>
    </xf>
    <xf numFmtId="0" fontId="18" fillId="0" borderId="87" xfId="0" applyFont="1" applyBorder="1" applyAlignment="1">
      <alignment/>
    </xf>
    <xf numFmtId="0" fontId="18" fillId="0" borderId="88" xfId="0" applyFont="1" applyBorder="1" applyAlignment="1">
      <alignment/>
    </xf>
    <xf numFmtId="0" fontId="18" fillId="0" borderId="88" xfId="0" applyFont="1" applyBorder="1" applyAlignment="1">
      <alignment horizontal="center"/>
    </xf>
    <xf numFmtId="1" fontId="18" fillId="0" borderId="89" xfId="0" applyNumberFormat="1" applyFont="1" applyBorder="1" applyAlignment="1">
      <alignment/>
    </xf>
    <xf numFmtId="1" fontId="20" fillId="0" borderId="90" xfId="0" applyNumberFormat="1" applyFont="1" applyBorder="1" applyAlignment="1">
      <alignment horizontal="center"/>
    </xf>
    <xf numFmtId="0" fontId="18" fillId="0" borderId="76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91" xfId="0" applyFont="1" applyBorder="1" applyAlignment="1">
      <alignment/>
    </xf>
    <xf numFmtId="0" fontId="18" fillId="0" borderId="92" xfId="0" applyFont="1" applyFill="1" applyBorder="1" applyAlignment="1">
      <alignment/>
    </xf>
    <xf numFmtId="0" fontId="18" fillId="0" borderId="88" xfId="0" applyFont="1" applyFill="1" applyBorder="1" applyAlignment="1">
      <alignment/>
    </xf>
    <xf numFmtId="0" fontId="18" fillId="0" borderId="88" xfId="0" applyFont="1" applyFill="1" applyBorder="1" applyAlignment="1">
      <alignment horizontal="center"/>
    </xf>
    <xf numFmtId="0" fontId="0" fillId="0" borderId="93" xfId="0" applyFont="1" applyBorder="1" applyAlignment="1">
      <alignment/>
    </xf>
    <xf numFmtId="0" fontId="10" fillId="0" borderId="94" xfId="0" applyFont="1" applyBorder="1" applyAlignment="1">
      <alignment/>
    </xf>
    <xf numFmtId="0" fontId="18" fillId="0" borderId="95" xfId="0" applyFont="1" applyBorder="1" applyAlignment="1">
      <alignment/>
    </xf>
    <xf numFmtId="0" fontId="18" fillId="0" borderId="95" xfId="0" applyFont="1" applyFill="1" applyBorder="1" applyAlignment="1">
      <alignment/>
    </xf>
    <xf numFmtId="1" fontId="26" fillId="0" borderId="94" xfId="0" applyNumberFormat="1" applyFont="1" applyBorder="1" applyAlignment="1">
      <alignment/>
    </xf>
    <xf numFmtId="0" fontId="18" fillId="0" borderId="94" xfId="0" applyFont="1" applyFill="1" applyBorder="1" applyAlignment="1">
      <alignment/>
    </xf>
    <xf numFmtId="0" fontId="18" fillId="0" borderId="96" xfId="0" applyFont="1" applyBorder="1" applyAlignment="1">
      <alignment/>
    </xf>
    <xf numFmtId="0" fontId="18" fillId="0" borderId="95" xfId="0" applyFont="1" applyBorder="1" applyAlignment="1">
      <alignment horizontal="center"/>
    </xf>
    <xf numFmtId="1" fontId="18" fillId="0" borderId="95" xfId="0" applyNumberFormat="1" applyFont="1" applyBorder="1" applyAlignment="1">
      <alignment/>
    </xf>
    <xf numFmtId="1" fontId="18" fillId="0" borderId="94" xfId="0" applyNumberFormat="1" applyFont="1" applyBorder="1" applyAlignment="1">
      <alignment/>
    </xf>
    <xf numFmtId="1" fontId="18" fillId="0" borderId="97" xfId="0" applyNumberFormat="1" applyFont="1" applyBorder="1" applyAlignment="1">
      <alignment/>
    </xf>
    <xf numFmtId="0" fontId="10" fillId="0" borderId="98" xfId="0" applyFont="1" applyBorder="1" applyAlignment="1">
      <alignment/>
    </xf>
    <xf numFmtId="1" fontId="10" fillId="0" borderId="99" xfId="0" applyNumberFormat="1" applyFont="1" applyBorder="1" applyAlignment="1">
      <alignment/>
    </xf>
    <xf numFmtId="0" fontId="10" fillId="0" borderId="100" xfId="0" applyFont="1" applyBorder="1" applyAlignment="1">
      <alignment/>
    </xf>
    <xf numFmtId="1" fontId="20" fillId="0" borderId="100" xfId="0" applyNumberFormat="1" applyFont="1" applyBorder="1" applyAlignment="1">
      <alignment/>
    </xf>
    <xf numFmtId="1" fontId="20" fillId="0" borderId="23" xfId="0" applyNumberFormat="1" applyFont="1" applyBorder="1" applyAlignment="1">
      <alignment/>
    </xf>
    <xf numFmtId="0" fontId="38" fillId="0" borderId="0" xfId="0" applyFont="1" applyAlignment="1">
      <alignment/>
    </xf>
    <xf numFmtId="0" fontId="18" fillId="0" borderId="101" xfId="0" applyFont="1" applyBorder="1" applyAlignment="1">
      <alignment/>
    </xf>
    <xf numFmtId="1" fontId="18" fillId="0" borderId="102" xfId="0" applyNumberFormat="1" applyFont="1" applyBorder="1" applyAlignment="1">
      <alignment/>
    </xf>
    <xf numFmtId="1" fontId="18" fillId="0" borderId="103" xfId="0" applyNumberFormat="1" applyFont="1" applyBorder="1" applyAlignment="1">
      <alignment/>
    </xf>
    <xf numFmtId="0" fontId="18" fillId="0" borderId="104" xfId="0" applyFont="1" applyBorder="1" applyAlignment="1">
      <alignment/>
    </xf>
    <xf numFmtId="0" fontId="18" fillId="0" borderId="105" xfId="0" applyFont="1" applyBorder="1" applyAlignment="1">
      <alignment/>
    </xf>
    <xf numFmtId="1" fontId="20" fillId="0" borderId="88" xfId="0" applyNumberFormat="1" applyFont="1" applyBorder="1" applyAlignment="1">
      <alignment/>
    </xf>
    <xf numFmtId="0" fontId="18" fillId="0" borderId="106" xfId="0" applyFont="1" applyBorder="1" applyAlignment="1">
      <alignment/>
    </xf>
    <xf numFmtId="0" fontId="0" fillId="0" borderId="98" xfId="0" applyFont="1" applyBorder="1" applyAlignment="1">
      <alignment/>
    </xf>
    <xf numFmtId="0" fontId="0" fillId="0" borderId="100" xfId="0" applyFont="1" applyBorder="1" applyAlignment="1">
      <alignment/>
    </xf>
    <xf numFmtId="0" fontId="18" fillId="0" borderId="100" xfId="0" applyFont="1" applyBorder="1" applyAlignment="1">
      <alignment/>
    </xf>
    <xf numFmtId="1" fontId="18" fillId="0" borderId="99" xfId="0" applyNumberFormat="1" applyFont="1" applyBorder="1" applyAlignment="1">
      <alignment/>
    </xf>
    <xf numFmtId="1" fontId="18" fillId="0" borderId="107" xfId="0" applyNumberFormat="1" applyFont="1" applyBorder="1" applyAlignment="1">
      <alignment/>
    </xf>
    <xf numFmtId="1" fontId="10" fillId="0" borderId="100" xfId="0" applyNumberFormat="1" applyFont="1" applyBorder="1" applyAlignment="1">
      <alignment/>
    </xf>
    <xf numFmtId="3" fontId="39" fillId="0" borderId="108" xfId="0" applyNumberFormat="1" applyFont="1" applyFill="1" applyBorder="1" applyAlignment="1">
      <alignment horizontal="center"/>
    </xf>
    <xf numFmtId="0" fontId="39" fillId="0" borderId="109" xfId="0" applyFont="1" applyFill="1" applyBorder="1" applyAlignment="1">
      <alignment horizontal="center"/>
    </xf>
    <xf numFmtId="49" fontId="39" fillId="0" borderId="109" xfId="0" applyNumberFormat="1" applyFont="1" applyFill="1" applyBorder="1" applyAlignment="1">
      <alignment horizontal="center"/>
    </xf>
    <xf numFmtId="49" fontId="39" fillId="0" borderId="110" xfId="0" applyNumberFormat="1" applyFont="1" applyFill="1" applyBorder="1" applyAlignment="1">
      <alignment horizontal="center"/>
    </xf>
    <xf numFmtId="1" fontId="18" fillId="0" borderId="64" xfId="0" applyNumberFormat="1" applyFont="1" applyBorder="1" applyAlignment="1">
      <alignment/>
    </xf>
    <xf numFmtId="0" fontId="20" fillId="0" borderId="46" xfId="0" applyFont="1" applyBorder="1" applyAlignment="1">
      <alignment/>
    </xf>
    <xf numFmtId="1" fontId="20" fillId="0" borderId="20" xfId="0" applyNumberFormat="1" applyFont="1" applyBorder="1" applyAlignment="1">
      <alignment/>
    </xf>
    <xf numFmtId="1" fontId="18" fillId="0" borderId="30" xfId="0" applyNumberFormat="1" applyFont="1" applyBorder="1" applyAlignment="1">
      <alignment/>
    </xf>
    <xf numFmtId="1" fontId="18" fillId="0" borderId="109" xfId="0" applyNumberFormat="1" applyFont="1" applyBorder="1" applyAlignment="1">
      <alignment/>
    </xf>
    <xf numFmtId="0" fontId="18" fillId="0" borderId="48" xfId="0" applyFont="1" applyBorder="1" applyAlignment="1">
      <alignment/>
    </xf>
    <xf numFmtId="0" fontId="18" fillId="0" borderId="46" xfId="0" applyFont="1" applyBorder="1" applyAlignment="1">
      <alignment/>
    </xf>
    <xf numFmtId="1" fontId="18" fillId="0" borderId="101" xfId="0" applyNumberFormat="1" applyFont="1" applyBorder="1" applyAlignment="1">
      <alignment/>
    </xf>
    <xf numFmtId="1" fontId="20" fillId="0" borderId="111" xfId="0" applyNumberFormat="1" applyFont="1" applyBorder="1" applyAlignment="1">
      <alignment horizontal="center"/>
    </xf>
    <xf numFmtId="1" fontId="20" fillId="0" borderId="41" xfId="0" applyNumberFormat="1" applyFont="1" applyBorder="1" applyAlignment="1">
      <alignment horizontal="center"/>
    </xf>
    <xf numFmtId="0" fontId="18" fillId="0" borderId="20" xfId="0" applyFont="1" applyFill="1" applyBorder="1" applyAlignment="1">
      <alignment/>
    </xf>
    <xf numFmtId="0" fontId="18" fillId="0" borderId="97" xfId="0" applyFont="1" applyFill="1" applyBorder="1" applyAlignment="1">
      <alignment/>
    </xf>
    <xf numFmtId="1" fontId="20" fillId="0" borderId="10" xfId="0" applyNumberFormat="1" applyFont="1" applyBorder="1" applyAlignment="1">
      <alignment horizontal="center"/>
    </xf>
    <xf numFmtId="0" fontId="18" fillId="0" borderId="97" xfId="0" applyFont="1" applyBorder="1" applyAlignment="1">
      <alignment/>
    </xf>
    <xf numFmtId="1" fontId="20" fillId="0" borderId="112" xfId="0" applyNumberFormat="1" applyFont="1" applyBorder="1" applyAlignment="1">
      <alignment horizontal="center"/>
    </xf>
    <xf numFmtId="0" fontId="20" fillId="0" borderId="109" xfId="0" applyFont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horizontal="center"/>
    </xf>
    <xf numFmtId="49" fontId="39" fillId="0" borderId="113" xfId="0" applyNumberFormat="1" applyFont="1" applyFill="1" applyBorder="1" applyAlignment="1">
      <alignment horizontal="center"/>
    </xf>
    <xf numFmtId="1" fontId="18" fillId="0" borderId="114" xfId="0" applyNumberFormat="1" applyFont="1" applyBorder="1" applyAlignment="1">
      <alignment/>
    </xf>
    <xf numFmtId="0" fontId="39" fillId="0" borderId="84" xfId="0" applyFont="1" applyFill="1" applyBorder="1" applyAlignment="1">
      <alignment horizontal="center"/>
    </xf>
    <xf numFmtId="1" fontId="18" fillId="0" borderId="115" xfId="0" applyNumberFormat="1" applyFont="1" applyBorder="1" applyAlignment="1">
      <alignment/>
    </xf>
    <xf numFmtId="3" fontId="39" fillId="0" borderId="116" xfId="0" applyNumberFormat="1" applyFont="1" applyFill="1" applyBorder="1" applyAlignment="1">
      <alignment horizontal="center"/>
    </xf>
    <xf numFmtId="0" fontId="39" fillId="0" borderId="116" xfId="0" applyFont="1" applyFill="1" applyBorder="1" applyAlignment="1">
      <alignment horizontal="center"/>
    </xf>
    <xf numFmtId="0" fontId="39" fillId="0" borderId="117" xfId="0" applyFont="1" applyFill="1" applyBorder="1" applyAlignment="1">
      <alignment horizontal="center"/>
    </xf>
    <xf numFmtId="49" fontId="39" fillId="0" borderId="118" xfId="0" applyNumberFormat="1" applyFont="1" applyFill="1" applyBorder="1" applyAlignment="1">
      <alignment horizontal="center"/>
    </xf>
    <xf numFmtId="0" fontId="18" fillId="0" borderId="119" xfId="0" applyFont="1" applyBorder="1" applyAlignment="1">
      <alignment horizontal="center"/>
    </xf>
    <xf numFmtId="0" fontId="18" fillId="0" borderId="120" xfId="0" applyFont="1" applyBorder="1" applyAlignment="1">
      <alignment/>
    </xf>
    <xf numFmtId="0" fontId="18" fillId="0" borderId="119" xfId="0" applyFont="1" applyBorder="1" applyAlignment="1">
      <alignment/>
    </xf>
    <xf numFmtId="1" fontId="18" fillId="0" borderId="121" xfId="0" applyNumberFormat="1" applyFont="1" applyBorder="1" applyAlignment="1">
      <alignment/>
    </xf>
    <xf numFmtId="1" fontId="18" fillId="0" borderId="119" xfId="0" applyNumberFormat="1" applyFont="1" applyBorder="1" applyAlignment="1">
      <alignment/>
    </xf>
    <xf numFmtId="4" fontId="26" fillId="0" borderId="122" xfId="0" applyNumberFormat="1" applyFont="1" applyBorder="1" applyAlignment="1">
      <alignment/>
    </xf>
    <xf numFmtId="2" fontId="20" fillId="0" borderId="123" xfId="0" applyNumberFormat="1" applyFont="1" applyBorder="1" applyAlignment="1">
      <alignment/>
    </xf>
    <xf numFmtId="2" fontId="10" fillId="0" borderId="70" xfId="0" applyNumberFormat="1" applyFont="1" applyBorder="1" applyAlignment="1">
      <alignment/>
    </xf>
    <xf numFmtId="2" fontId="20" fillId="0" borderId="72" xfId="0" applyNumberFormat="1" applyFont="1" applyBorder="1" applyAlignment="1">
      <alignment/>
    </xf>
    <xf numFmtId="2" fontId="20" fillId="0" borderId="124" xfId="0" applyNumberFormat="1" applyFont="1" applyBorder="1" applyAlignment="1">
      <alignment/>
    </xf>
    <xf numFmtId="2" fontId="20" fillId="0" borderId="125" xfId="0" applyNumberFormat="1" applyFont="1" applyBorder="1" applyAlignment="1">
      <alignment/>
    </xf>
    <xf numFmtId="3" fontId="39" fillId="0" borderId="84" xfId="0" applyNumberFormat="1" applyFont="1" applyFill="1" applyBorder="1" applyAlignment="1">
      <alignment horizontal="center"/>
    </xf>
    <xf numFmtId="2" fontId="20" fillId="0" borderId="126" xfId="0" applyNumberFormat="1" applyFont="1" applyBorder="1" applyAlignment="1">
      <alignment/>
    </xf>
    <xf numFmtId="2" fontId="26" fillId="0" borderId="127" xfId="0" applyNumberFormat="1" applyFont="1" applyBorder="1" applyAlignment="1">
      <alignment/>
    </xf>
    <xf numFmtId="2" fontId="20" fillId="0" borderId="128" xfId="0" applyNumberFormat="1" applyFont="1" applyBorder="1" applyAlignment="1">
      <alignment/>
    </xf>
    <xf numFmtId="0" fontId="22" fillId="0" borderId="129" xfId="0" applyFont="1" applyFill="1" applyBorder="1" applyAlignment="1">
      <alignment horizontal="center"/>
    </xf>
    <xf numFmtId="49" fontId="23" fillId="0" borderId="130" xfId="0" applyNumberFormat="1" applyFont="1" applyFill="1" applyBorder="1" applyAlignment="1">
      <alignment horizontal="center"/>
    </xf>
    <xf numFmtId="49" fontId="24" fillId="0" borderId="130" xfId="0" applyNumberFormat="1" applyFont="1" applyFill="1" applyBorder="1" applyAlignment="1">
      <alignment horizontal="center"/>
    </xf>
    <xf numFmtId="49" fontId="25" fillId="0" borderId="130" xfId="0" applyNumberFormat="1" applyFont="1" applyFill="1" applyBorder="1" applyAlignment="1">
      <alignment horizontal="center"/>
    </xf>
    <xf numFmtId="0" fontId="25" fillId="0" borderId="131" xfId="0" applyFont="1" applyFill="1" applyBorder="1" applyAlignment="1">
      <alignment/>
    </xf>
    <xf numFmtId="0" fontId="18" fillId="0" borderId="132" xfId="0" applyFont="1" applyBorder="1" applyAlignment="1">
      <alignment/>
    </xf>
    <xf numFmtId="1" fontId="20" fillId="0" borderId="132" xfId="0" applyNumberFormat="1" applyFont="1" applyBorder="1" applyAlignment="1">
      <alignment horizontal="center"/>
    </xf>
    <xf numFmtId="1" fontId="20" fillId="0" borderId="133" xfId="0" applyNumberFormat="1" applyFont="1" applyBorder="1" applyAlignment="1">
      <alignment horizontal="center"/>
    </xf>
    <xf numFmtId="1" fontId="20" fillId="0" borderId="134" xfId="0" applyNumberFormat="1" applyFont="1" applyBorder="1" applyAlignment="1">
      <alignment horizontal="center"/>
    </xf>
    <xf numFmtId="2" fontId="20" fillId="0" borderId="135" xfId="0" applyNumberFormat="1" applyFont="1" applyBorder="1" applyAlignment="1">
      <alignment/>
    </xf>
    <xf numFmtId="0" fontId="39" fillId="0" borderId="136" xfId="0" applyFont="1" applyFill="1" applyBorder="1" applyAlignment="1">
      <alignment horizontal="center"/>
    </xf>
    <xf numFmtId="0" fontId="20" fillId="0" borderId="36" xfId="0" applyFont="1" applyFill="1" applyBorder="1" applyAlignment="1">
      <alignment/>
    </xf>
    <xf numFmtId="1" fontId="20" fillId="0" borderId="36" xfId="0" applyNumberFormat="1" applyFont="1" applyFill="1" applyBorder="1" applyAlignment="1">
      <alignment/>
    </xf>
    <xf numFmtId="0" fontId="18" fillId="0" borderId="130" xfId="0" applyFont="1" applyBorder="1" applyAlignment="1">
      <alignment/>
    </xf>
    <xf numFmtId="1" fontId="20" fillId="0" borderId="137" xfId="0" applyNumberFormat="1" applyFont="1" applyBorder="1" applyAlignment="1">
      <alignment horizontal="center"/>
    </xf>
    <xf numFmtId="1" fontId="20" fillId="0" borderId="108" xfId="0" applyNumberFormat="1" applyFont="1" applyBorder="1" applyAlignment="1">
      <alignment horizontal="center"/>
    </xf>
    <xf numFmtId="1" fontId="20" fillId="0" borderId="138" xfId="0" applyNumberFormat="1" applyFont="1" applyBorder="1" applyAlignment="1">
      <alignment horizontal="center"/>
    </xf>
    <xf numFmtId="2" fontId="10" fillId="0" borderId="83" xfId="0" applyNumberFormat="1" applyFont="1" applyBorder="1" applyAlignment="1">
      <alignment/>
    </xf>
    <xf numFmtId="0" fontId="18" fillId="0" borderId="139" xfId="0" applyFont="1" applyBorder="1" applyAlignment="1">
      <alignment/>
    </xf>
    <xf numFmtId="0" fontId="18" fillId="0" borderId="140" xfId="0" applyFont="1" applyBorder="1" applyAlignment="1">
      <alignment/>
    </xf>
    <xf numFmtId="0" fontId="18" fillId="0" borderId="140" xfId="0" applyFont="1" applyBorder="1" applyAlignment="1">
      <alignment horizontal="center"/>
    </xf>
    <xf numFmtId="0" fontId="18" fillId="0" borderId="140" xfId="0" applyFont="1" applyFill="1" applyBorder="1" applyAlignment="1">
      <alignment/>
    </xf>
    <xf numFmtId="1" fontId="18" fillId="0" borderId="141" xfId="0" applyNumberFormat="1" applyFont="1" applyBorder="1" applyAlignment="1">
      <alignment/>
    </xf>
    <xf numFmtId="1" fontId="18" fillId="0" borderId="130" xfId="0" applyNumberFormat="1" applyFont="1" applyBorder="1" applyAlignment="1">
      <alignment/>
    </xf>
    <xf numFmtId="2" fontId="20" fillId="0" borderId="142" xfId="0" applyNumberFormat="1" applyFont="1" applyBorder="1" applyAlignment="1">
      <alignment/>
    </xf>
    <xf numFmtId="0" fontId="18" fillId="0" borderId="143" xfId="0" applyFont="1" applyBorder="1" applyAlignment="1">
      <alignment/>
    </xf>
    <xf numFmtId="0" fontId="20" fillId="0" borderId="144" xfId="0" applyFont="1" applyBorder="1" applyAlignment="1">
      <alignment horizontal="center"/>
    </xf>
    <xf numFmtId="0" fontId="18" fillId="0" borderId="144" xfId="0" applyFont="1" applyBorder="1" applyAlignment="1">
      <alignment/>
    </xf>
    <xf numFmtId="1" fontId="20" fillId="0" borderId="144" xfId="0" applyNumberFormat="1" applyFont="1" applyBorder="1" applyAlignment="1">
      <alignment/>
    </xf>
    <xf numFmtId="0" fontId="26" fillId="0" borderId="144" xfId="0" applyFont="1" applyBorder="1" applyAlignment="1">
      <alignment/>
    </xf>
    <xf numFmtId="0" fontId="26" fillId="0" borderId="145" xfId="0" applyFont="1" applyBorder="1" applyAlignment="1">
      <alignment/>
    </xf>
    <xf numFmtId="2" fontId="20" fillId="0" borderId="146" xfId="0" applyNumberFormat="1" applyFont="1" applyBorder="1" applyAlignment="1">
      <alignment/>
    </xf>
    <xf numFmtId="0" fontId="18" fillId="0" borderId="147" xfId="0" applyFont="1" applyBorder="1" applyAlignment="1">
      <alignment/>
    </xf>
    <xf numFmtId="0" fontId="18" fillId="0" borderId="148" xfId="0" applyFont="1" applyBorder="1" applyAlignment="1">
      <alignment/>
    </xf>
    <xf numFmtId="0" fontId="18" fillId="0" borderId="148" xfId="0" applyFont="1" applyBorder="1" applyAlignment="1">
      <alignment horizontal="center"/>
    </xf>
    <xf numFmtId="0" fontId="20" fillId="0" borderId="148" xfId="0" applyFont="1" applyBorder="1" applyAlignment="1">
      <alignment/>
    </xf>
    <xf numFmtId="1" fontId="20" fillId="0" borderId="148" xfId="0" applyNumberFormat="1" applyFont="1" applyBorder="1" applyAlignment="1">
      <alignment/>
    </xf>
    <xf numFmtId="1" fontId="20" fillId="0" borderId="149" xfId="0" applyNumberFormat="1" applyFont="1" applyBorder="1" applyAlignment="1">
      <alignment/>
    </xf>
    <xf numFmtId="1" fontId="20" fillId="0" borderId="150" xfId="0" applyNumberFormat="1" applyFont="1" applyBorder="1" applyAlignment="1">
      <alignment/>
    </xf>
    <xf numFmtId="0" fontId="20" fillId="0" borderId="144" xfId="0" applyFont="1" applyBorder="1" applyAlignment="1">
      <alignment/>
    </xf>
    <xf numFmtId="0" fontId="18" fillId="0" borderId="151" xfId="0" applyFont="1" applyBorder="1" applyAlignment="1">
      <alignment/>
    </xf>
    <xf numFmtId="0" fontId="18" fillId="0" borderId="152" xfId="0" applyFont="1" applyBorder="1" applyAlignment="1">
      <alignment/>
    </xf>
    <xf numFmtId="0" fontId="18" fillId="0" borderId="153" xfId="0" applyFont="1" applyBorder="1" applyAlignment="1">
      <alignment/>
    </xf>
    <xf numFmtId="0" fontId="18" fillId="0" borderId="153" xfId="0" applyFont="1" applyBorder="1" applyAlignment="1">
      <alignment horizontal="center"/>
    </xf>
    <xf numFmtId="1" fontId="18" fillId="0" borderId="153" xfId="0" applyNumberFormat="1" applyFont="1" applyBorder="1" applyAlignment="1">
      <alignment/>
    </xf>
    <xf numFmtId="0" fontId="18" fillId="0" borderId="154" xfId="0" applyFont="1" applyBorder="1" applyAlignment="1">
      <alignment/>
    </xf>
    <xf numFmtId="0" fontId="18" fillId="0" borderId="154" xfId="0" applyFont="1" applyBorder="1" applyAlignment="1">
      <alignment horizontal="center"/>
    </xf>
    <xf numFmtId="1" fontId="18" fillId="0" borderId="154" xfId="0" applyNumberFormat="1" applyFont="1" applyBorder="1" applyAlignment="1">
      <alignment/>
    </xf>
    <xf numFmtId="0" fontId="18" fillId="0" borderId="31" xfId="0" applyFont="1" applyBorder="1" applyAlignment="1">
      <alignment horizontal="center"/>
    </xf>
    <xf numFmtId="1" fontId="20" fillId="0" borderId="113" xfId="0" applyNumberFormat="1" applyFont="1" applyBorder="1" applyAlignment="1">
      <alignment/>
    </xf>
    <xf numFmtId="1" fontId="20" fillId="0" borderId="121" xfId="0" applyNumberFormat="1" applyFont="1" applyBorder="1" applyAlignment="1">
      <alignment/>
    </xf>
    <xf numFmtId="1" fontId="18" fillId="0" borderId="155" xfId="0" applyNumberFormat="1" applyFont="1" applyBorder="1" applyAlignment="1">
      <alignment/>
    </xf>
    <xf numFmtId="49" fontId="21" fillId="0" borderId="156" xfId="0" applyNumberFormat="1" applyFont="1" applyFill="1" applyBorder="1" applyAlignment="1">
      <alignment horizontal="center"/>
    </xf>
    <xf numFmtId="49" fontId="21" fillId="0" borderId="157" xfId="0" applyNumberFormat="1" applyFont="1" applyFill="1" applyBorder="1" applyAlignment="1">
      <alignment horizontal="center"/>
    </xf>
    <xf numFmtId="0" fontId="23" fillId="0" borderId="63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8" fillId="0" borderId="38" xfId="0" applyFont="1" applyBorder="1" applyAlignment="1">
      <alignment/>
    </xf>
    <xf numFmtId="49" fontId="21" fillId="0" borderId="158" xfId="0" applyNumberFormat="1" applyFont="1" applyFill="1" applyBorder="1" applyAlignment="1">
      <alignment horizontal="center"/>
    </xf>
    <xf numFmtId="49" fontId="21" fillId="0" borderId="159" xfId="0" applyNumberFormat="1" applyFont="1" applyFill="1" applyBorder="1" applyAlignment="1">
      <alignment horizontal="center"/>
    </xf>
    <xf numFmtId="0" fontId="23" fillId="0" borderId="160" xfId="0" applyFont="1" applyFill="1" applyBorder="1" applyAlignment="1">
      <alignment horizontal="center"/>
    </xf>
    <xf numFmtId="0" fontId="10" fillId="0" borderId="31" xfId="0" applyFont="1" applyBorder="1" applyAlignment="1">
      <alignment/>
    </xf>
    <xf numFmtId="0" fontId="20" fillId="0" borderId="38" xfId="0" applyFont="1" applyBorder="1" applyAlignment="1">
      <alignment/>
    </xf>
    <xf numFmtId="0" fontId="10" fillId="0" borderId="100" xfId="0" applyFont="1" applyBorder="1" applyAlignment="1">
      <alignment/>
    </xf>
    <xf numFmtId="0" fontId="20" fillId="0" borderId="36" xfId="0" applyFont="1" applyBorder="1" applyAlignment="1">
      <alignment/>
    </xf>
    <xf numFmtId="0" fontId="10" fillId="0" borderId="55" xfId="0" applyFont="1" applyBorder="1" applyAlignment="1">
      <alignment/>
    </xf>
    <xf numFmtId="0" fontId="20" fillId="0" borderId="45" xfId="0" applyFont="1" applyBorder="1" applyAlignment="1">
      <alignment/>
    </xf>
    <xf numFmtId="49" fontId="21" fillId="0" borderId="161" xfId="0" applyNumberFormat="1" applyFont="1" applyFill="1" applyBorder="1" applyAlignment="1">
      <alignment horizontal="center"/>
    </xf>
    <xf numFmtId="49" fontId="21" fillId="0" borderId="162" xfId="0" applyNumberFormat="1" applyFont="1" applyFill="1" applyBorder="1" applyAlignment="1">
      <alignment horizontal="center"/>
    </xf>
    <xf numFmtId="0" fontId="23" fillId="0" borderId="163" xfId="0" applyFont="1" applyFill="1" applyBorder="1" applyAlignment="1">
      <alignment horizontal="center"/>
    </xf>
    <xf numFmtId="0" fontId="10" fillId="0" borderId="94" xfId="0" applyFont="1" applyBorder="1" applyAlignment="1">
      <alignment/>
    </xf>
    <xf numFmtId="49" fontId="21" fillId="0" borderId="62" xfId="0" applyNumberFormat="1" applyFont="1" applyFill="1" applyBorder="1" applyAlignment="1">
      <alignment horizontal="center"/>
    </xf>
    <xf numFmtId="49" fontId="21" fillId="0" borderId="63" xfId="0" applyNumberFormat="1" applyFont="1" applyFill="1" applyBorder="1" applyAlignment="1">
      <alignment horizontal="center"/>
    </xf>
    <xf numFmtId="0" fontId="23" fillId="0" borderId="164" xfId="0" applyFont="1" applyFill="1" applyBorder="1" applyAlignment="1">
      <alignment horizontal="center"/>
    </xf>
    <xf numFmtId="0" fontId="20" fillId="0" borderId="144" xfId="0" applyFont="1" applyBorder="1" applyAlignment="1">
      <alignment/>
    </xf>
    <xf numFmtId="0" fontId="0" fillId="0" borderId="165" xfId="0" applyFont="1" applyBorder="1" applyAlignment="1">
      <alignment wrapText="1"/>
    </xf>
    <xf numFmtId="0" fontId="0" fillId="0" borderId="166" xfId="0" applyFont="1" applyBorder="1" applyAlignment="1">
      <alignment wrapText="1"/>
    </xf>
    <xf numFmtId="0" fontId="0" fillId="0" borderId="167" xfId="0" applyFont="1" applyBorder="1" applyAlignment="1">
      <alignment wrapText="1"/>
    </xf>
    <xf numFmtId="0" fontId="34" fillId="0" borderId="14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33" fillId="0" borderId="41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5" fillId="0" borderId="55" xfId="0" applyFont="1" applyBorder="1" applyAlignment="1">
      <alignment/>
    </xf>
    <xf numFmtId="0" fontId="10" fillId="0" borderId="36" xfId="0" applyFont="1" applyBorder="1" applyAlignment="1">
      <alignment/>
    </xf>
    <xf numFmtId="49" fontId="29" fillId="0" borderId="168" xfId="0" applyNumberFormat="1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1"/>
  <sheetViews>
    <sheetView tabSelected="1" zoomScaleSheetLayoutView="75" zoomScalePageLayoutView="0" workbookViewId="0" topLeftCell="A184">
      <selection activeCell="N200" sqref="N200"/>
    </sheetView>
  </sheetViews>
  <sheetFormatPr defaultColWidth="8.7109375" defaultRowHeight="15"/>
  <cols>
    <col min="1" max="1" width="2.8515625" style="1" customWidth="1"/>
    <col min="2" max="2" width="4.57421875" style="1" customWidth="1"/>
    <col min="3" max="3" width="7.28125" style="1" customWidth="1"/>
    <col min="4" max="4" width="2.7109375" style="1" customWidth="1"/>
    <col min="5" max="5" width="36.28125" style="1" customWidth="1"/>
    <col min="6" max="6" width="7.7109375" style="1" customWidth="1"/>
    <col min="7" max="7" width="6.421875" style="1" customWidth="1"/>
    <col min="8" max="8" width="7.421875" style="1" customWidth="1"/>
    <col min="9" max="9" width="5.7109375" style="1" customWidth="1"/>
    <col min="10" max="10" width="3.8515625" style="1" customWidth="1"/>
    <col min="11" max="11" width="6.7109375" style="1" customWidth="1"/>
    <col min="12" max="12" width="9.421875" style="1" customWidth="1"/>
    <col min="13" max="15" width="10.7109375" style="2" customWidth="1"/>
    <col min="16" max="16384" width="8.7109375" style="1" customWidth="1"/>
  </cols>
  <sheetData>
    <row r="1" ht="15.75">
      <c r="E1" s="272"/>
    </row>
    <row r="2" spans="1:11" ht="21.75" thickBot="1">
      <c r="A2" s="3"/>
      <c r="B2" s="3"/>
      <c r="C2" s="3"/>
      <c r="D2" s="3"/>
      <c r="E2" s="3" t="s">
        <v>210</v>
      </c>
      <c r="F2" s="3"/>
      <c r="G2" s="3"/>
      <c r="H2" s="3"/>
      <c r="I2" s="3"/>
      <c r="J2" s="4"/>
      <c r="K2" s="4"/>
    </row>
    <row r="3" spans="1:15" ht="12.75" customHeight="1" thickBot="1">
      <c r="A3" s="204" t="s">
        <v>205</v>
      </c>
      <c r="B3" s="205"/>
      <c r="C3" s="206"/>
      <c r="D3" s="206"/>
      <c r="E3" s="206"/>
      <c r="F3" s="206"/>
      <c r="G3" s="206"/>
      <c r="H3" s="206"/>
      <c r="I3" s="206"/>
      <c r="J3" s="206"/>
      <c r="K3" s="206"/>
      <c r="L3" s="207"/>
      <c r="M3" s="290"/>
      <c r="N3" s="312"/>
      <c r="O3" s="310"/>
    </row>
    <row r="4" spans="1:16" ht="13.5" customHeight="1" thickBot="1">
      <c r="A4" s="209"/>
      <c r="B4" s="6"/>
      <c r="C4" s="7"/>
      <c r="D4" s="8"/>
      <c r="E4" s="9"/>
      <c r="F4" s="10" t="s">
        <v>0</v>
      </c>
      <c r="G4" s="11"/>
      <c r="H4" s="11"/>
      <c r="I4" s="11"/>
      <c r="J4" s="11"/>
      <c r="K4" s="12"/>
      <c r="L4" s="286"/>
      <c r="M4" s="286"/>
      <c r="N4" s="313"/>
      <c r="O4" s="328"/>
      <c r="P4" s="306"/>
    </row>
    <row r="5" spans="1:16" ht="12">
      <c r="A5" s="211"/>
      <c r="B5" s="15" t="s">
        <v>2</v>
      </c>
      <c r="C5" s="16" t="s">
        <v>3</v>
      </c>
      <c r="D5" s="17" t="s">
        <v>4</v>
      </c>
      <c r="E5" s="18"/>
      <c r="F5" s="19"/>
      <c r="G5" s="19"/>
      <c r="H5" s="19"/>
      <c r="I5" s="19"/>
      <c r="J5" s="19"/>
      <c r="K5" s="19"/>
      <c r="L5" s="287" t="s">
        <v>1</v>
      </c>
      <c r="M5" s="287" t="s">
        <v>1</v>
      </c>
      <c r="N5" s="314" t="s">
        <v>200</v>
      </c>
      <c r="O5" s="311" t="s">
        <v>196</v>
      </c>
      <c r="P5" s="307"/>
    </row>
    <row r="6" spans="1:16" ht="15.75" customHeight="1" thickBot="1">
      <c r="A6" s="212"/>
      <c r="B6" s="21" t="s">
        <v>5</v>
      </c>
      <c r="C6" s="22" t="s">
        <v>6</v>
      </c>
      <c r="D6" s="23"/>
      <c r="E6" s="24" t="s">
        <v>7</v>
      </c>
      <c r="F6" s="25">
        <v>610</v>
      </c>
      <c r="G6" s="26">
        <v>620</v>
      </c>
      <c r="H6" s="26">
        <v>630</v>
      </c>
      <c r="I6" s="26">
        <v>640</v>
      </c>
      <c r="J6" s="26">
        <v>650</v>
      </c>
      <c r="K6" s="27" t="s">
        <v>8</v>
      </c>
      <c r="L6" s="309" t="s">
        <v>211</v>
      </c>
      <c r="M6" s="309" t="s">
        <v>197</v>
      </c>
      <c r="N6" s="315" t="s">
        <v>212</v>
      </c>
      <c r="O6" s="316" t="s">
        <v>199</v>
      </c>
      <c r="P6" s="308"/>
    </row>
    <row r="7" spans="1:15" ht="13.5" hidden="1" thickBot="1" thickTop="1">
      <c r="A7" s="212"/>
      <c r="B7" s="21"/>
      <c r="C7" s="22"/>
      <c r="D7" s="23"/>
      <c r="E7" s="24"/>
      <c r="F7" s="30"/>
      <c r="G7" s="31"/>
      <c r="H7" s="31"/>
      <c r="I7" s="31"/>
      <c r="J7" s="31"/>
      <c r="K7" s="32"/>
      <c r="L7" s="33"/>
      <c r="M7" s="34"/>
      <c r="N7" s="288" t="s">
        <v>198</v>
      </c>
      <c r="O7" s="289" t="s">
        <v>199</v>
      </c>
    </row>
    <row r="8" spans="1:15" s="39" customFormat="1" ht="16.5" thickBot="1" thickTop="1">
      <c r="A8" s="214"/>
      <c r="B8" s="35" t="s">
        <v>9</v>
      </c>
      <c r="C8" s="36"/>
      <c r="D8" s="36"/>
      <c r="E8" s="36"/>
      <c r="F8" s="36"/>
      <c r="G8" s="36"/>
      <c r="H8" s="36"/>
      <c r="I8" s="36"/>
      <c r="J8" s="36"/>
      <c r="K8" s="37">
        <f>K10+K14+K17+K18</f>
        <v>38800</v>
      </c>
      <c r="L8" s="38">
        <f>K8</f>
        <v>38800</v>
      </c>
      <c r="M8" s="38">
        <f>M10+M14+M17+M18</f>
        <v>38800</v>
      </c>
      <c r="N8" s="38">
        <f>N10+N14+N17</f>
        <v>16392</v>
      </c>
      <c r="O8" s="322">
        <f>N8/M8*100</f>
        <v>42.24742268041237</v>
      </c>
    </row>
    <row r="9" spans="1:15" ht="12.75" thickTop="1">
      <c r="A9" s="215"/>
      <c r="B9" s="40">
        <v>1</v>
      </c>
      <c r="C9" s="41" t="s">
        <v>10</v>
      </c>
      <c r="D9" s="41"/>
      <c r="E9" s="41"/>
      <c r="F9" s="42"/>
      <c r="G9" s="43"/>
      <c r="H9" s="41"/>
      <c r="I9" s="41"/>
      <c r="J9" s="41"/>
      <c r="K9" s="44"/>
      <c r="L9" s="45"/>
      <c r="M9" s="45"/>
      <c r="N9" s="291"/>
      <c r="O9" s="216"/>
    </row>
    <row r="10" spans="1:15" ht="12">
      <c r="A10" s="217"/>
      <c r="B10" s="46"/>
      <c r="C10" s="47" t="s">
        <v>11</v>
      </c>
      <c r="D10" s="48" t="s">
        <v>12</v>
      </c>
      <c r="E10" s="48"/>
      <c r="F10" s="48"/>
      <c r="G10" s="48"/>
      <c r="H10" s="48"/>
      <c r="I10" s="48"/>
      <c r="J10" s="48"/>
      <c r="K10" s="49">
        <f>K11+K12+K13</f>
        <v>34400</v>
      </c>
      <c r="L10" s="49">
        <f aca="true" t="shared" si="0" ref="L10:M19">K10</f>
        <v>34400</v>
      </c>
      <c r="M10" s="49">
        <f t="shared" si="0"/>
        <v>34400</v>
      </c>
      <c r="N10" s="49">
        <f>SUM(N11:N13)</f>
        <v>15105</v>
      </c>
      <c r="O10" s="323">
        <f>N10/M10*100</f>
        <v>43.90988372093023</v>
      </c>
    </row>
    <row r="11" spans="1:15" ht="12">
      <c r="A11" s="217"/>
      <c r="B11" s="46"/>
      <c r="C11" s="47"/>
      <c r="D11" s="50">
        <v>1</v>
      </c>
      <c r="E11" s="51" t="s">
        <v>13</v>
      </c>
      <c r="F11" s="52">
        <v>25000</v>
      </c>
      <c r="G11" s="52">
        <v>7500</v>
      </c>
      <c r="H11" s="52"/>
      <c r="I11" s="52"/>
      <c r="J11" s="52"/>
      <c r="K11" s="53">
        <f aca="true" t="shared" si="1" ref="K11:K17">SUM(F11:J11)</f>
        <v>32500</v>
      </c>
      <c r="L11" s="53">
        <f t="shared" si="0"/>
        <v>32500</v>
      </c>
      <c r="M11" s="53">
        <f t="shared" si="0"/>
        <v>32500</v>
      </c>
      <c r="N11" s="54">
        <v>13551</v>
      </c>
      <c r="O11" s="323">
        <f aca="true" t="shared" si="2" ref="O11:O42">N11/M11*100</f>
        <v>41.69538461538462</v>
      </c>
    </row>
    <row r="12" spans="1:15" ht="12">
      <c r="A12" s="218"/>
      <c r="B12" s="46"/>
      <c r="C12" s="55"/>
      <c r="D12" s="50">
        <v>2</v>
      </c>
      <c r="E12" s="56" t="s">
        <v>14</v>
      </c>
      <c r="F12" s="55"/>
      <c r="G12" s="55"/>
      <c r="H12" s="55">
        <v>900</v>
      </c>
      <c r="I12" s="55"/>
      <c r="J12" s="55"/>
      <c r="K12" s="53">
        <f t="shared" si="1"/>
        <v>900</v>
      </c>
      <c r="L12" s="53">
        <f t="shared" si="0"/>
        <v>900</v>
      </c>
      <c r="M12" s="53">
        <f t="shared" si="0"/>
        <v>900</v>
      </c>
      <c r="N12" s="54">
        <v>875</v>
      </c>
      <c r="O12" s="323">
        <f t="shared" si="2"/>
        <v>97.22222222222221</v>
      </c>
    </row>
    <row r="13" spans="1:15" ht="12">
      <c r="A13" s="218"/>
      <c r="B13" s="46"/>
      <c r="C13" s="55"/>
      <c r="D13" s="57">
        <v>3</v>
      </c>
      <c r="E13" s="58" t="s">
        <v>15</v>
      </c>
      <c r="F13" s="55"/>
      <c r="G13" s="55">
        <v>260</v>
      </c>
      <c r="H13" s="55">
        <v>740</v>
      </c>
      <c r="I13" s="55"/>
      <c r="J13" s="55"/>
      <c r="K13" s="53">
        <f t="shared" si="1"/>
        <v>1000</v>
      </c>
      <c r="L13" s="53">
        <f t="shared" si="0"/>
        <v>1000</v>
      </c>
      <c r="M13" s="53">
        <f t="shared" si="0"/>
        <v>1000</v>
      </c>
      <c r="N13" s="54">
        <v>679</v>
      </c>
      <c r="O13" s="323">
        <f t="shared" si="2"/>
        <v>67.9</v>
      </c>
    </row>
    <row r="14" spans="1:15" ht="12">
      <c r="A14" s="219"/>
      <c r="B14" s="46">
        <v>2</v>
      </c>
      <c r="C14" s="59" t="s">
        <v>16</v>
      </c>
      <c r="D14" s="60" t="s">
        <v>17</v>
      </c>
      <c r="E14" s="61"/>
      <c r="F14" s="62"/>
      <c r="G14" s="62"/>
      <c r="H14" s="62">
        <f>H15+H16</f>
        <v>1200</v>
      </c>
      <c r="I14" s="62"/>
      <c r="J14" s="62"/>
      <c r="K14" s="49">
        <f t="shared" si="1"/>
        <v>1200</v>
      </c>
      <c r="L14" s="49">
        <f t="shared" si="0"/>
        <v>1200</v>
      </c>
      <c r="M14" s="49">
        <f t="shared" si="0"/>
        <v>1200</v>
      </c>
      <c r="N14" s="49">
        <f>SUM(N15:N16)</f>
        <v>465</v>
      </c>
      <c r="O14" s="323">
        <f t="shared" si="2"/>
        <v>38.75</v>
      </c>
    </row>
    <row r="15" spans="1:15" ht="12">
      <c r="A15" s="219"/>
      <c r="B15" s="46"/>
      <c r="C15" s="55"/>
      <c r="D15" s="50">
        <v>1</v>
      </c>
      <c r="E15" s="56" t="s">
        <v>18</v>
      </c>
      <c r="F15" s="55"/>
      <c r="G15" s="55"/>
      <c r="H15" s="55">
        <v>1000</v>
      </c>
      <c r="I15" s="53"/>
      <c r="J15" s="55"/>
      <c r="K15" s="53">
        <f t="shared" si="1"/>
        <v>1000</v>
      </c>
      <c r="L15" s="53">
        <f t="shared" si="0"/>
        <v>1000</v>
      </c>
      <c r="M15" s="53">
        <f t="shared" si="0"/>
        <v>1000</v>
      </c>
      <c r="N15" s="53">
        <v>250</v>
      </c>
      <c r="O15" s="323">
        <f t="shared" si="2"/>
        <v>25</v>
      </c>
    </row>
    <row r="16" spans="1:15" ht="12">
      <c r="A16" s="219"/>
      <c r="B16" s="46"/>
      <c r="C16" s="55"/>
      <c r="D16" s="50">
        <v>2</v>
      </c>
      <c r="E16" s="56" t="s">
        <v>19</v>
      </c>
      <c r="F16" s="55"/>
      <c r="G16" s="55"/>
      <c r="H16" s="55">
        <v>200</v>
      </c>
      <c r="I16" s="55"/>
      <c r="J16" s="55"/>
      <c r="K16" s="53">
        <f t="shared" si="1"/>
        <v>200</v>
      </c>
      <c r="L16" s="53">
        <f t="shared" si="0"/>
        <v>200</v>
      </c>
      <c r="M16" s="53">
        <f t="shared" si="0"/>
        <v>200</v>
      </c>
      <c r="N16" s="54">
        <v>215</v>
      </c>
      <c r="O16" s="323">
        <f t="shared" si="2"/>
        <v>107.5</v>
      </c>
    </row>
    <row r="17" spans="1:15" ht="12">
      <c r="A17" s="219"/>
      <c r="B17" s="46">
        <v>3</v>
      </c>
      <c r="C17" s="63" t="s">
        <v>11</v>
      </c>
      <c r="D17" s="63" t="s">
        <v>20</v>
      </c>
      <c r="E17" s="64"/>
      <c r="F17" s="49">
        <v>1650</v>
      </c>
      <c r="G17" s="49">
        <v>550</v>
      </c>
      <c r="H17" s="62"/>
      <c r="I17" s="62"/>
      <c r="J17" s="62"/>
      <c r="K17" s="49">
        <f t="shared" si="1"/>
        <v>2200</v>
      </c>
      <c r="L17" s="49">
        <f t="shared" si="0"/>
        <v>2200</v>
      </c>
      <c r="M17" s="49">
        <f t="shared" si="0"/>
        <v>2200</v>
      </c>
      <c r="N17" s="292">
        <v>822</v>
      </c>
      <c r="O17" s="323">
        <f t="shared" si="2"/>
        <v>37.36363636363637</v>
      </c>
    </row>
    <row r="18" spans="1:15" ht="12">
      <c r="A18" s="219"/>
      <c r="B18" s="46">
        <v>4</v>
      </c>
      <c r="C18" s="48" t="s">
        <v>21</v>
      </c>
      <c r="D18" s="48"/>
      <c r="E18" s="48"/>
      <c r="F18" s="65"/>
      <c r="G18" s="65"/>
      <c r="H18" s="62"/>
      <c r="I18" s="62"/>
      <c r="J18" s="62"/>
      <c r="K18" s="49">
        <f>K19</f>
        <v>1000</v>
      </c>
      <c r="L18" s="49">
        <f t="shared" si="0"/>
        <v>1000</v>
      </c>
      <c r="M18" s="49">
        <f t="shared" si="0"/>
        <v>1000</v>
      </c>
      <c r="N18" s="292">
        <v>0</v>
      </c>
      <c r="O18" s="323">
        <f t="shared" si="2"/>
        <v>0</v>
      </c>
    </row>
    <row r="19" spans="1:15" ht="12.75" thickBot="1">
      <c r="A19" s="220"/>
      <c r="B19" s="66"/>
      <c r="C19" s="67" t="s">
        <v>22</v>
      </c>
      <c r="D19" s="68">
        <v>1</v>
      </c>
      <c r="E19" s="67" t="s">
        <v>23</v>
      </c>
      <c r="F19" s="69"/>
      <c r="G19" s="69"/>
      <c r="H19" s="70">
        <v>1000</v>
      </c>
      <c r="I19" s="70"/>
      <c r="J19" s="70"/>
      <c r="K19" s="71">
        <f>SUM(F19:J19)</f>
        <v>1000</v>
      </c>
      <c r="L19" s="71">
        <f t="shared" si="0"/>
        <v>1000</v>
      </c>
      <c r="M19" s="71">
        <f t="shared" si="0"/>
        <v>1000</v>
      </c>
      <c r="N19" s="293">
        <v>0</v>
      </c>
      <c r="O19" s="326">
        <f t="shared" si="2"/>
        <v>0</v>
      </c>
    </row>
    <row r="20" spans="1:15" s="39" customFormat="1" ht="16.5" thickBot="1" thickTop="1">
      <c r="A20" s="221"/>
      <c r="B20" s="72" t="s">
        <v>24</v>
      </c>
      <c r="C20" s="73"/>
      <c r="D20" s="73"/>
      <c r="E20" s="74"/>
      <c r="F20" s="75"/>
      <c r="G20" s="75"/>
      <c r="H20" s="75"/>
      <c r="I20" s="76"/>
      <c r="J20" s="76"/>
      <c r="K20" s="77">
        <f>K21+K27+K29+K32+K35+K39</f>
        <v>5440</v>
      </c>
      <c r="L20" s="77">
        <f>L21+L27+L29+L32+L35+L39</f>
        <v>5440</v>
      </c>
      <c r="M20" s="77">
        <f>M21+M27+M29+M32+M35+M39</f>
        <v>5440</v>
      </c>
      <c r="N20" s="77">
        <f>N21+N27+N29+N32+N35+N39</f>
        <v>1970</v>
      </c>
      <c r="O20" s="327">
        <f>N20/M20*100</f>
        <v>36.213235294117645</v>
      </c>
    </row>
    <row r="21" spans="1:15" s="39" customFormat="1" ht="15.75" thickTop="1">
      <c r="A21" s="221"/>
      <c r="B21" s="79">
        <v>1</v>
      </c>
      <c r="C21" s="80" t="s">
        <v>25</v>
      </c>
      <c r="D21" s="80"/>
      <c r="E21" s="81"/>
      <c r="F21" s="82"/>
      <c r="G21" s="82"/>
      <c r="H21" s="82"/>
      <c r="I21" s="82"/>
      <c r="J21" s="82"/>
      <c r="K21" s="83">
        <f>K22+K23+K24+K25+K26</f>
        <v>1800</v>
      </c>
      <c r="L21" s="83">
        <f aca="true" t="shared" si="3" ref="L21:M28">K21</f>
        <v>1800</v>
      </c>
      <c r="M21" s="83">
        <f>SUM(M22:M26)</f>
        <v>1800</v>
      </c>
      <c r="N21" s="83">
        <f>SUM(N22:N26)</f>
        <v>736</v>
      </c>
      <c r="O21" s="325">
        <f t="shared" si="2"/>
        <v>40.88888888888889</v>
      </c>
    </row>
    <row r="22" spans="1:15" s="39" customFormat="1" ht="15">
      <c r="A22" s="221"/>
      <c r="B22" s="84"/>
      <c r="C22" s="85" t="s">
        <v>26</v>
      </c>
      <c r="D22" s="86">
        <v>1</v>
      </c>
      <c r="E22" s="87" t="s">
        <v>27</v>
      </c>
      <c r="F22" s="88">
        <v>800</v>
      </c>
      <c r="G22" s="88">
        <v>280</v>
      </c>
      <c r="H22" s="88"/>
      <c r="I22" s="88"/>
      <c r="J22" s="88"/>
      <c r="K22" s="44">
        <f aca="true" t="shared" si="4" ref="K22:K28">SUM(F22:J22)</f>
        <v>1080</v>
      </c>
      <c r="L22" s="44">
        <f t="shared" si="3"/>
        <v>1080</v>
      </c>
      <c r="M22" s="44">
        <f t="shared" si="3"/>
        <v>1080</v>
      </c>
      <c r="N22" s="89">
        <v>502</v>
      </c>
      <c r="O22" s="323">
        <f t="shared" si="2"/>
        <v>46.48148148148148</v>
      </c>
    </row>
    <row r="23" spans="1:15" s="39" customFormat="1" ht="15">
      <c r="A23" s="221"/>
      <c r="B23" s="90"/>
      <c r="C23" s="91"/>
      <c r="D23" s="59">
        <v>2</v>
      </c>
      <c r="E23" s="52" t="s">
        <v>28</v>
      </c>
      <c r="F23" s="55"/>
      <c r="G23" s="55"/>
      <c r="H23" s="55">
        <v>350</v>
      </c>
      <c r="I23" s="55"/>
      <c r="J23" s="55"/>
      <c r="K23" s="44">
        <f t="shared" si="4"/>
        <v>350</v>
      </c>
      <c r="L23" s="53">
        <f t="shared" si="3"/>
        <v>350</v>
      </c>
      <c r="M23" s="53">
        <f t="shared" si="3"/>
        <v>350</v>
      </c>
      <c r="N23" s="54">
        <v>190</v>
      </c>
      <c r="O23" s="323">
        <f t="shared" si="2"/>
        <v>54.285714285714285</v>
      </c>
    </row>
    <row r="24" spans="1:15" s="39" customFormat="1" ht="15">
      <c r="A24" s="221"/>
      <c r="B24" s="90"/>
      <c r="C24" s="91"/>
      <c r="D24" s="59">
        <v>3</v>
      </c>
      <c r="E24" s="52" t="s">
        <v>29</v>
      </c>
      <c r="F24" s="55"/>
      <c r="G24" s="55"/>
      <c r="H24" s="55">
        <v>50</v>
      </c>
      <c r="I24" s="55"/>
      <c r="J24" s="55"/>
      <c r="K24" s="44">
        <f t="shared" si="4"/>
        <v>50</v>
      </c>
      <c r="L24" s="53">
        <f t="shared" si="3"/>
        <v>50</v>
      </c>
      <c r="M24" s="53">
        <f t="shared" si="3"/>
        <v>50</v>
      </c>
      <c r="N24" s="54">
        <v>20</v>
      </c>
      <c r="O24" s="323">
        <f t="shared" si="2"/>
        <v>40</v>
      </c>
    </row>
    <row r="25" spans="1:15" s="39" customFormat="1" ht="15">
      <c r="A25" s="221"/>
      <c r="B25" s="90"/>
      <c r="C25" s="91"/>
      <c r="D25" s="59">
        <v>4</v>
      </c>
      <c r="E25" s="52" t="s">
        <v>30</v>
      </c>
      <c r="F25" s="55"/>
      <c r="G25" s="55"/>
      <c r="H25" s="55">
        <v>310</v>
      </c>
      <c r="I25" s="55"/>
      <c r="J25" s="55"/>
      <c r="K25" s="44">
        <f t="shared" si="4"/>
        <v>310</v>
      </c>
      <c r="L25" s="53">
        <f t="shared" si="3"/>
        <v>310</v>
      </c>
      <c r="M25" s="53">
        <f t="shared" si="3"/>
        <v>310</v>
      </c>
      <c r="N25" s="54">
        <v>20</v>
      </c>
      <c r="O25" s="323">
        <f t="shared" si="2"/>
        <v>6.451612903225806</v>
      </c>
    </row>
    <row r="26" spans="1:15" s="39" customFormat="1" ht="15">
      <c r="A26" s="221"/>
      <c r="B26" s="92"/>
      <c r="C26" s="93"/>
      <c r="D26" s="94">
        <v>5</v>
      </c>
      <c r="E26" s="95" t="s">
        <v>31</v>
      </c>
      <c r="F26" s="96"/>
      <c r="G26" s="96"/>
      <c r="H26" s="96">
        <v>10</v>
      </c>
      <c r="I26" s="96"/>
      <c r="J26" s="96"/>
      <c r="K26" s="97">
        <f t="shared" si="4"/>
        <v>10</v>
      </c>
      <c r="L26" s="97">
        <f t="shared" si="3"/>
        <v>10</v>
      </c>
      <c r="M26" s="97">
        <f t="shared" si="3"/>
        <v>10</v>
      </c>
      <c r="N26" s="98">
        <v>4</v>
      </c>
      <c r="O26" s="323">
        <f t="shared" si="2"/>
        <v>40</v>
      </c>
    </row>
    <row r="27" spans="1:15" s="4" customFormat="1" ht="12">
      <c r="A27" s="222"/>
      <c r="B27" s="46">
        <v>2</v>
      </c>
      <c r="C27" s="48" t="s">
        <v>32</v>
      </c>
      <c r="D27" s="48"/>
      <c r="E27" s="48"/>
      <c r="F27" s="62"/>
      <c r="G27" s="62"/>
      <c r="H27" s="62">
        <v>500</v>
      </c>
      <c r="I27" s="62"/>
      <c r="J27" s="62"/>
      <c r="K27" s="49">
        <f t="shared" si="4"/>
        <v>500</v>
      </c>
      <c r="L27" s="49">
        <f t="shared" si="3"/>
        <v>500</v>
      </c>
      <c r="M27" s="49">
        <f t="shared" si="3"/>
        <v>500</v>
      </c>
      <c r="N27" s="292">
        <v>0</v>
      </c>
      <c r="O27" s="323">
        <f t="shared" si="2"/>
        <v>0</v>
      </c>
    </row>
    <row r="28" spans="1:15" ht="12">
      <c r="A28" s="219"/>
      <c r="B28" s="99"/>
      <c r="C28" s="100" t="s">
        <v>11</v>
      </c>
      <c r="D28" s="101">
        <v>1</v>
      </c>
      <c r="E28" s="102" t="s">
        <v>33</v>
      </c>
      <c r="F28" s="103"/>
      <c r="G28" s="103"/>
      <c r="H28" s="103">
        <v>500</v>
      </c>
      <c r="I28" s="103"/>
      <c r="J28" s="103"/>
      <c r="K28" s="104">
        <f t="shared" si="4"/>
        <v>500</v>
      </c>
      <c r="L28" s="104">
        <f t="shared" si="3"/>
        <v>500</v>
      </c>
      <c r="M28" s="104">
        <f t="shared" si="3"/>
        <v>500</v>
      </c>
      <c r="N28" s="294">
        <v>0</v>
      </c>
      <c r="O28" s="323">
        <f t="shared" si="2"/>
        <v>0</v>
      </c>
    </row>
    <row r="29" spans="1:15" s="4" customFormat="1" ht="12">
      <c r="A29" s="222"/>
      <c r="B29" s="46">
        <v>3</v>
      </c>
      <c r="C29" s="63" t="s">
        <v>34</v>
      </c>
      <c r="D29" s="105"/>
      <c r="E29" s="64"/>
      <c r="F29" s="62"/>
      <c r="G29" s="62">
        <v>200</v>
      </c>
      <c r="H29" s="62">
        <v>600</v>
      </c>
      <c r="I29" s="62"/>
      <c r="J29" s="62"/>
      <c r="K29" s="49">
        <f>K31</f>
        <v>1500</v>
      </c>
      <c r="L29" s="49">
        <f>L31</f>
        <v>1500</v>
      </c>
      <c r="M29" s="49">
        <f>M31</f>
        <v>1500</v>
      </c>
      <c r="N29" s="292">
        <v>0</v>
      </c>
      <c r="O29" s="323">
        <f t="shared" si="2"/>
        <v>0</v>
      </c>
    </row>
    <row r="30" spans="1:15" ht="12">
      <c r="A30" s="219"/>
      <c r="B30" s="106"/>
      <c r="C30" s="107" t="s">
        <v>11</v>
      </c>
      <c r="D30" s="108" t="s">
        <v>12</v>
      </c>
      <c r="E30" s="109"/>
      <c r="F30" s="88"/>
      <c r="G30" s="88"/>
      <c r="H30" s="88"/>
      <c r="I30" s="88"/>
      <c r="J30" s="88"/>
      <c r="K30" s="49"/>
      <c r="L30" s="49"/>
      <c r="M30" s="49"/>
      <c r="N30" s="89"/>
      <c r="O30" s="323"/>
    </row>
    <row r="31" spans="1:15" ht="12">
      <c r="A31" s="219"/>
      <c r="B31" s="110"/>
      <c r="C31" s="111"/>
      <c r="D31" s="112">
        <v>1</v>
      </c>
      <c r="E31" s="111" t="s">
        <v>35</v>
      </c>
      <c r="F31" s="96"/>
      <c r="G31" s="96">
        <v>400</v>
      </c>
      <c r="H31" s="96">
        <v>1100</v>
      </c>
      <c r="I31" s="96"/>
      <c r="J31" s="96"/>
      <c r="K31" s="49">
        <f>SUM(F31:J31)</f>
        <v>1500</v>
      </c>
      <c r="L31" s="49">
        <f aca="true" t="shared" si="5" ref="L31:M34">K31</f>
        <v>1500</v>
      </c>
      <c r="M31" s="49">
        <f t="shared" si="5"/>
        <v>1500</v>
      </c>
      <c r="N31" s="98">
        <v>0</v>
      </c>
      <c r="O31" s="323">
        <f t="shared" si="2"/>
        <v>0</v>
      </c>
    </row>
    <row r="32" spans="1:15" s="4" customFormat="1" ht="12">
      <c r="A32" s="222"/>
      <c r="B32" s="113">
        <v>4</v>
      </c>
      <c r="C32" s="60" t="s">
        <v>36</v>
      </c>
      <c r="D32" s="114"/>
      <c r="E32" s="61"/>
      <c r="F32" s="62"/>
      <c r="G32" s="62"/>
      <c r="H32" s="62">
        <v>0</v>
      </c>
      <c r="I32" s="62"/>
      <c r="J32" s="62"/>
      <c r="K32" s="49">
        <f>K34</f>
        <v>250</v>
      </c>
      <c r="L32" s="49">
        <f t="shared" si="5"/>
        <v>250</v>
      </c>
      <c r="M32" s="49">
        <f t="shared" si="5"/>
        <v>250</v>
      </c>
      <c r="N32" s="292">
        <v>0</v>
      </c>
      <c r="O32" s="323">
        <v>0</v>
      </c>
    </row>
    <row r="33" spans="1:15" ht="12">
      <c r="A33" s="219"/>
      <c r="B33" s="106"/>
      <c r="C33" s="107" t="s">
        <v>11</v>
      </c>
      <c r="D33" s="108" t="s">
        <v>12</v>
      </c>
      <c r="E33" s="109"/>
      <c r="F33" s="88"/>
      <c r="G33" s="88"/>
      <c r="H33" s="88"/>
      <c r="I33" s="88"/>
      <c r="J33" s="88"/>
      <c r="K33" s="49">
        <f>SUM(F33:J33)</f>
        <v>0</v>
      </c>
      <c r="L33" s="49">
        <f t="shared" si="5"/>
        <v>0</v>
      </c>
      <c r="M33" s="49">
        <f t="shared" si="5"/>
        <v>0</v>
      </c>
      <c r="N33" s="89">
        <v>0</v>
      </c>
      <c r="O33" s="323">
        <v>0</v>
      </c>
    </row>
    <row r="34" spans="1:15" ht="12">
      <c r="A34" s="219"/>
      <c r="B34" s="110"/>
      <c r="C34" s="111"/>
      <c r="D34" s="112">
        <v>1</v>
      </c>
      <c r="E34" s="111" t="s">
        <v>37</v>
      </c>
      <c r="F34" s="96"/>
      <c r="G34" s="96"/>
      <c r="H34" s="96">
        <v>250</v>
      </c>
      <c r="I34" s="96"/>
      <c r="J34" s="96"/>
      <c r="K34" s="49">
        <f>SUM(F34:J34)</f>
        <v>250</v>
      </c>
      <c r="L34" s="49">
        <f t="shared" si="5"/>
        <v>250</v>
      </c>
      <c r="M34" s="49">
        <f t="shared" si="5"/>
        <v>250</v>
      </c>
      <c r="N34" s="98">
        <v>0</v>
      </c>
      <c r="O34" s="323">
        <v>0</v>
      </c>
    </row>
    <row r="35" spans="1:15" s="4" customFormat="1" ht="12">
      <c r="A35" s="222"/>
      <c r="B35" s="113">
        <v>5</v>
      </c>
      <c r="C35" s="60" t="s">
        <v>38</v>
      </c>
      <c r="D35" s="114"/>
      <c r="E35" s="61"/>
      <c r="F35" s="62"/>
      <c r="G35" s="62"/>
      <c r="H35" s="49">
        <f>H37+H38</f>
        <v>230</v>
      </c>
      <c r="I35" s="49"/>
      <c r="J35" s="49"/>
      <c r="K35" s="49">
        <f>K37+K38</f>
        <v>230</v>
      </c>
      <c r="L35" s="49">
        <f>L37+L38</f>
        <v>230</v>
      </c>
      <c r="M35" s="49">
        <f>M37+M38</f>
        <v>230</v>
      </c>
      <c r="N35" s="49">
        <f>N37+N38</f>
        <v>336</v>
      </c>
      <c r="O35" s="323">
        <f t="shared" si="2"/>
        <v>146.08695652173913</v>
      </c>
    </row>
    <row r="36" spans="1:15" ht="12">
      <c r="A36" s="219"/>
      <c r="B36" s="106"/>
      <c r="C36" s="107" t="s">
        <v>11</v>
      </c>
      <c r="D36" s="115" t="s">
        <v>39</v>
      </c>
      <c r="E36" s="115"/>
      <c r="F36" s="88"/>
      <c r="G36" s="88"/>
      <c r="H36" s="88"/>
      <c r="I36" s="88"/>
      <c r="J36" s="88"/>
      <c r="K36" s="49">
        <f>SUM(F36:J36)</f>
        <v>0</v>
      </c>
      <c r="L36" s="49">
        <f aca="true" t="shared" si="6" ref="L36:M38">K36</f>
        <v>0</v>
      </c>
      <c r="M36" s="49">
        <f t="shared" si="6"/>
        <v>0</v>
      </c>
      <c r="N36" s="89"/>
      <c r="O36" s="323">
        <v>0</v>
      </c>
    </row>
    <row r="37" spans="1:15" ht="12">
      <c r="A37" s="219"/>
      <c r="B37" s="116"/>
      <c r="C37" s="50"/>
      <c r="D37" s="50">
        <v>1</v>
      </c>
      <c r="E37" s="56" t="s">
        <v>40</v>
      </c>
      <c r="F37" s="55"/>
      <c r="G37" s="55"/>
      <c r="H37" s="55">
        <v>30</v>
      </c>
      <c r="I37" s="55"/>
      <c r="J37" s="55"/>
      <c r="K37" s="49">
        <f>SUM(F37:J37)</f>
        <v>30</v>
      </c>
      <c r="L37" s="49">
        <f t="shared" si="6"/>
        <v>30</v>
      </c>
      <c r="M37" s="49">
        <f t="shared" si="6"/>
        <v>30</v>
      </c>
      <c r="N37" s="54">
        <v>116</v>
      </c>
      <c r="O37" s="323">
        <f t="shared" si="2"/>
        <v>386.6666666666667</v>
      </c>
    </row>
    <row r="38" spans="1:15" ht="12">
      <c r="A38" s="218"/>
      <c r="B38" s="110"/>
      <c r="C38" s="111"/>
      <c r="D38" s="112">
        <v>2</v>
      </c>
      <c r="E38" s="111" t="s">
        <v>41</v>
      </c>
      <c r="F38" s="96"/>
      <c r="G38" s="96"/>
      <c r="H38" s="96">
        <v>200</v>
      </c>
      <c r="I38" s="96"/>
      <c r="J38" s="96"/>
      <c r="K38" s="49">
        <f>SUM(F38:J38)</f>
        <v>200</v>
      </c>
      <c r="L38" s="49">
        <f t="shared" si="6"/>
        <v>200</v>
      </c>
      <c r="M38" s="49">
        <f t="shared" si="6"/>
        <v>200</v>
      </c>
      <c r="N38" s="295">
        <v>220</v>
      </c>
      <c r="O38" s="323">
        <f t="shared" si="2"/>
        <v>110.00000000000001</v>
      </c>
    </row>
    <row r="39" spans="1:15" ht="12">
      <c r="A39" s="223"/>
      <c r="B39" s="113">
        <v>6</v>
      </c>
      <c r="C39" s="117" t="s">
        <v>42</v>
      </c>
      <c r="D39" s="118"/>
      <c r="E39" s="117"/>
      <c r="F39" s="55"/>
      <c r="G39" s="55"/>
      <c r="H39" s="62">
        <f>H40+H41+H42</f>
        <v>1160</v>
      </c>
      <c r="I39" s="62"/>
      <c r="J39" s="62"/>
      <c r="K39" s="62">
        <f>K40+K41+K42</f>
        <v>1160</v>
      </c>
      <c r="L39" s="62">
        <f>L40+L41+L42</f>
        <v>1160</v>
      </c>
      <c r="M39" s="62">
        <f>M40+M41+M42</f>
        <v>1160</v>
      </c>
      <c r="N39" s="62">
        <f>N40+N41+N42</f>
        <v>898</v>
      </c>
      <c r="O39" s="323">
        <f t="shared" si="2"/>
        <v>77.41379310344828</v>
      </c>
    </row>
    <row r="40" spans="1:15" ht="12">
      <c r="A40" s="218"/>
      <c r="B40" s="119"/>
      <c r="C40" s="107" t="s">
        <v>11</v>
      </c>
      <c r="D40" s="107">
        <v>1</v>
      </c>
      <c r="E40" s="115" t="s">
        <v>43</v>
      </c>
      <c r="F40" s="88"/>
      <c r="G40" s="88"/>
      <c r="H40" s="88">
        <v>400</v>
      </c>
      <c r="I40" s="88"/>
      <c r="J40" s="88"/>
      <c r="K40" s="49">
        <f>SUM(F40:J40)</f>
        <v>400</v>
      </c>
      <c r="L40" s="49">
        <f aca="true" t="shared" si="7" ref="L40:M42">K40</f>
        <v>400</v>
      </c>
      <c r="M40" s="49">
        <f t="shared" si="7"/>
        <v>400</v>
      </c>
      <c r="N40" s="296">
        <v>417</v>
      </c>
      <c r="O40" s="323">
        <f t="shared" si="2"/>
        <v>104.25</v>
      </c>
    </row>
    <row r="41" spans="1:15" ht="12">
      <c r="A41" s="218"/>
      <c r="B41" s="120"/>
      <c r="C41" s="56"/>
      <c r="D41" s="50">
        <v>2</v>
      </c>
      <c r="E41" s="56" t="s">
        <v>44</v>
      </c>
      <c r="F41" s="55"/>
      <c r="G41" s="55"/>
      <c r="H41" s="55">
        <v>360</v>
      </c>
      <c r="I41" s="55"/>
      <c r="J41" s="55"/>
      <c r="K41" s="49">
        <f>SUM(F41:J41)</f>
        <v>360</v>
      </c>
      <c r="L41" s="49">
        <f t="shared" si="7"/>
        <v>360</v>
      </c>
      <c r="M41" s="49">
        <f t="shared" si="7"/>
        <v>360</v>
      </c>
      <c r="N41" s="151">
        <v>222</v>
      </c>
      <c r="O41" s="323">
        <f t="shared" si="2"/>
        <v>61.66666666666667</v>
      </c>
    </row>
    <row r="42" spans="1:15" ht="12.75" thickBot="1">
      <c r="A42" s="252"/>
      <c r="B42" s="253"/>
      <c r="C42" s="254"/>
      <c r="D42" s="255">
        <v>3</v>
      </c>
      <c r="E42" s="254" t="s">
        <v>45</v>
      </c>
      <c r="F42" s="245"/>
      <c r="G42" s="245"/>
      <c r="H42" s="245">
        <v>400</v>
      </c>
      <c r="I42" s="245"/>
      <c r="J42" s="245"/>
      <c r="K42" s="278">
        <f>SUM(F42:J42)</f>
        <v>400</v>
      </c>
      <c r="L42" s="278">
        <f t="shared" si="7"/>
        <v>400</v>
      </c>
      <c r="M42" s="278">
        <f t="shared" si="7"/>
        <v>400</v>
      </c>
      <c r="N42" s="276">
        <v>259</v>
      </c>
      <c r="O42" s="329">
        <f t="shared" si="2"/>
        <v>64.75</v>
      </c>
    </row>
    <row r="43" spans="1:15" ht="12">
      <c r="A43" s="33"/>
      <c r="B43" s="250"/>
      <c r="C43" s="250"/>
      <c r="D43" s="251"/>
      <c r="E43" s="250"/>
      <c r="F43" s="33"/>
      <c r="G43" s="33"/>
      <c r="H43" s="33"/>
      <c r="I43" s="33"/>
      <c r="J43" s="33"/>
      <c r="K43" s="152"/>
      <c r="L43" s="33"/>
      <c r="M43" s="33"/>
      <c r="N43" s="33"/>
      <c r="O43" s="152"/>
    </row>
    <row r="44" spans="1:15" ht="12">
      <c r="A44" s="33"/>
      <c r="B44" s="250"/>
      <c r="C44" s="250"/>
      <c r="D44" s="251"/>
      <c r="E44" s="250"/>
      <c r="F44" s="33"/>
      <c r="G44" s="33"/>
      <c r="H44" s="33"/>
      <c r="I44" s="33"/>
      <c r="J44" s="33"/>
      <c r="K44" s="152"/>
      <c r="L44" s="33"/>
      <c r="M44" s="33"/>
      <c r="N44" s="33"/>
      <c r="O44" s="152"/>
    </row>
    <row r="45" spans="1:15" ht="12">
      <c r="A45" s="33"/>
      <c r="B45" s="250"/>
      <c r="C45" s="250"/>
      <c r="D45" s="251"/>
      <c r="E45" s="250"/>
      <c r="F45" s="33"/>
      <c r="G45" s="33"/>
      <c r="H45" s="33"/>
      <c r="I45" s="33"/>
      <c r="J45" s="33"/>
      <c r="K45" s="152"/>
      <c r="L45" s="33"/>
      <c r="M45" s="33"/>
      <c r="N45" s="33"/>
      <c r="O45" s="152"/>
    </row>
    <row r="46" spans="1:15" ht="12">
      <c r="A46" s="33"/>
      <c r="B46" s="250"/>
      <c r="C46" s="250"/>
      <c r="D46" s="251"/>
      <c r="E46" s="250"/>
      <c r="F46" s="33"/>
      <c r="G46" s="33"/>
      <c r="H46" s="33"/>
      <c r="I46" s="33"/>
      <c r="J46" s="33"/>
      <c r="K46" s="152"/>
      <c r="L46" s="33"/>
      <c r="M46" s="33"/>
      <c r="N46" s="33"/>
      <c r="O46" s="152"/>
    </row>
    <row r="47" spans="1:15" ht="12">
      <c r="A47" s="33"/>
      <c r="B47" s="250"/>
      <c r="C47" s="250"/>
      <c r="D47" s="251"/>
      <c r="E47" s="250"/>
      <c r="F47" s="33"/>
      <c r="G47" s="33"/>
      <c r="H47" s="33"/>
      <c r="I47" s="33"/>
      <c r="J47" s="33"/>
      <c r="K47" s="152"/>
      <c r="L47" s="33"/>
      <c r="M47" s="33"/>
      <c r="N47" s="33"/>
      <c r="O47" s="152"/>
    </row>
    <row r="48" spans="1:15" ht="12">
      <c r="A48" s="33"/>
      <c r="B48" s="250"/>
      <c r="C48" s="250"/>
      <c r="D48" s="251"/>
      <c r="E48" s="250"/>
      <c r="F48" s="33"/>
      <c r="G48" s="33"/>
      <c r="H48" s="33"/>
      <c r="I48" s="33"/>
      <c r="J48" s="33"/>
      <c r="K48" s="152"/>
      <c r="L48" s="33"/>
      <c r="M48" s="33"/>
      <c r="N48" s="33"/>
      <c r="O48" s="152"/>
    </row>
    <row r="49" spans="1:15" ht="12.75" thickBot="1">
      <c r="A49" s="33"/>
      <c r="B49" s="250"/>
      <c r="C49" s="250"/>
      <c r="D49" s="251"/>
      <c r="E49" s="250"/>
      <c r="F49" s="33"/>
      <c r="G49" s="33"/>
      <c r="H49" s="33"/>
      <c r="I49" s="33"/>
      <c r="J49" s="33"/>
      <c r="K49" s="152"/>
      <c r="L49" s="33"/>
      <c r="M49" s="33"/>
      <c r="N49" s="33"/>
      <c r="O49" s="152"/>
    </row>
    <row r="50" spans="1:15" ht="13.5" customHeight="1" thickBot="1">
      <c r="A50" s="384" t="s">
        <v>213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273"/>
      <c r="M50" s="274"/>
      <c r="N50" s="297"/>
      <c r="O50" s="275"/>
    </row>
    <row r="51" spans="1:15" ht="12.75" thickBot="1">
      <c r="A51" s="332"/>
      <c r="B51" s="333"/>
      <c r="C51" s="334"/>
      <c r="D51" s="335"/>
      <c r="E51" s="336"/>
      <c r="F51" s="386" t="s">
        <v>0</v>
      </c>
      <c r="G51" s="386"/>
      <c r="H51" s="386"/>
      <c r="I51" s="386"/>
      <c r="J51" s="386"/>
      <c r="K51" s="386"/>
      <c r="L51" s="337"/>
      <c r="M51" s="338"/>
      <c r="N51" s="339"/>
      <c r="O51" s="340"/>
    </row>
    <row r="52" spans="1:15" ht="12">
      <c r="A52" s="225"/>
      <c r="B52" s="125" t="s">
        <v>2</v>
      </c>
      <c r="C52" s="16" t="s">
        <v>3</v>
      </c>
      <c r="D52" s="387" t="s">
        <v>46</v>
      </c>
      <c r="E52" s="387"/>
      <c r="F52" s="387"/>
      <c r="G52" s="387"/>
      <c r="H52" s="387"/>
      <c r="I52" s="387"/>
      <c r="J52" s="387"/>
      <c r="K52" s="387"/>
      <c r="L52" s="287" t="s">
        <v>1</v>
      </c>
      <c r="M52" s="287" t="s">
        <v>1</v>
      </c>
      <c r="N52" s="314" t="s">
        <v>200</v>
      </c>
      <c r="O52" s="311" t="s">
        <v>196</v>
      </c>
    </row>
    <row r="53" spans="1:15" ht="12.75" thickBot="1">
      <c r="A53" s="224"/>
      <c r="B53" s="126" t="s">
        <v>5</v>
      </c>
      <c r="C53" s="127" t="s">
        <v>6</v>
      </c>
      <c r="D53" s="123"/>
      <c r="E53" s="124" t="s">
        <v>7</v>
      </c>
      <c r="F53" s="388">
        <v>610</v>
      </c>
      <c r="G53" s="389">
        <v>620</v>
      </c>
      <c r="H53" s="389">
        <v>630</v>
      </c>
      <c r="I53" s="389">
        <v>640</v>
      </c>
      <c r="J53" s="390">
        <v>650</v>
      </c>
      <c r="K53" s="391" t="s">
        <v>8</v>
      </c>
      <c r="L53" s="309" t="s">
        <v>211</v>
      </c>
      <c r="M53" s="309" t="s">
        <v>197</v>
      </c>
      <c r="N53" s="315" t="s">
        <v>212</v>
      </c>
      <c r="O53" s="316" t="s">
        <v>199</v>
      </c>
    </row>
    <row r="54" spans="1:16" ht="13.5" thickBot="1" thickTop="1">
      <c r="A54" s="226"/>
      <c r="B54" s="128"/>
      <c r="C54" s="22"/>
      <c r="D54" s="23"/>
      <c r="E54" s="24"/>
      <c r="F54" s="388"/>
      <c r="G54" s="389"/>
      <c r="H54" s="389"/>
      <c r="I54" s="389"/>
      <c r="J54" s="390"/>
      <c r="K54" s="390"/>
      <c r="L54" s="28"/>
      <c r="M54" s="29"/>
      <c r="N54" s="299"/>
      <c r="O54" s="213"/>
      <c r="P54" s="1" t="s">
        <v>47</v>
      </c>
    </row>
    <row r="55" spans="1:15" s="39" customFormat="1" ht="16.5" thickBot="1" thickTop="1">
      <c r="A55" s="227"/>
      <c r="B55" s="396" t="s">
        <v>48</v>
      </c>
      <c r="C55" s="396"/>
      <c r="D55" s="396"/>
      <c r="E55" s="396"/>
      <c r="F55" s="77"/>
      <c r="G55" s="77"/>
      <c r="H55" s="129"/>
      <c r="I55" s="129"/>
      <c r="J55" s="129"/>
      <c r="K55" s="129">
        <f>K56+K62+K66+K73</f>
        <v>4800</v>
      </c>
      <c r="L55" s="130">
        <f aca="true" t="shared" si="8" ref="L55:M61">K55</f>
        <v>4800</v>
      </c>
      <c r="M55" s="130">
        <f>M56+M62+M66+M73</f>
        <v>4800</v>
      </c>
      <c r="N55" s="130">
        <f>N56+N62+N66+N73</f>
        <v>2304</v>
      </c>
      <c r="O55" s="330">
        <f>N55/M55*100</f>
        <v>48</v>
      </c>
    </row>
    <row r="56" spans="1:15" s="4" customFormat="1" ht="12.75" thickTop="1">
      <c r="A56" s="228"/>
      <c r="B56" s="131">
        <v>1</v>
      </c>
      <c r="C56" s="397" t="s">
        <v>49</v>
      </c>
      <c r="D56" s="397"/>
      <c r="E56" s="397"/>
      <c r="F56" s="49"/>
      <c r="G56" s="49"/>
      <c r="H56" s="49"/>
      <c r="I56" s="49"/>
      <c r="J56" s="49"/>
      <c r="K56" s="49">
        <f>K57+K58+K59+K60+K61</f>
        <v>2440</v>
      </c>
      <c r="L56" s="42">
        <f t="shared" si="8"/>
        <v>2440</v>
      </c>
      <c r="M56" s="42">
        <f>SUM(M58:M61)</f>
        <v>2440</v>
      </c>
      <c r="N56" s="42">
        <f>SUM(N58:N61)</f>
        <v>769</v>
      </c>
      <c r="O56" s="325">
        <f>N56/M56*100</f>
        <v>31.516393442622952</v>
      </c>
    </row>
    <row r="57" spans="1:15" ht="12">
      <c r="A57" s="229"/>
      <c r="B57" s="55"/>
      <c r="C57" s="133" t="s">
        <v>50</v>
      </c>
      <c r="D57" s="55" t="s">
        <v>51</v>
      </c>
      <c r="E57" s="55"/>
      <c r="F57" s="53"/>
      <c r="G57" s="53"/>
      <c r="H57" s="53"/>
      <c r="I57" s="53"/>
      <c r="J57" s="53"/>
      <c r="K57" s="53"/>
      <c r="L57" s="44"/>
      <c r="M57" s="44"/>
      <c r="N57" s="89"/>
      <c r="O57" s="325"/>
    </row>
    <row r="58" spans="1:15" ht="12">
      <c r="A58" s="229"/>
      <c r="B58" s="55"/>
      <c r="C58" s="59"/>
      <c r="D58" s="59">
        <v>1</v>
      </c>
      <c r="E58" s="55" t="s">
        <v>52</v>
      </c>
      <c r="F58" s="53"/>
      <c r="G58" s="53"/>
      <c r="H58" s="53"/>
      <c r="I58" s="53"/>
      <c r="J58" s="53"/>
      <c r="K58" s="53">
        <f aca="true" t="shared" si="9" ref="K58:K65">SUM(F58:J58)</f>
        <v>0</v>
      </c>
      <c r="L58" s="44">
        <f t="shared" si="8"/>
        <v>0</v>
      </c>
      <c r="M58" s="44">
        <f t="shared" si="8"/>
        <v>0</v>
      </c>
      <c r="N58" s="89">
        <v>0</v>
      </c>
      <c r="O58" s="325">
        <v>0</v>
      </c>
    </row>
    <row r="59" spans="1:17" ht="12">
      <c r="A59" s="229"/>
      <c r="B59" s="55"/>
      <c r="C59" s="55"/>
      <c r="D59" s="59">
        <v>2</v>
      </c>
      <c r="E59" s="55" t="s">
        <v>53</v>
      </c>
      <c r="F59" s="53"/>
      <c r="G59" s="53"/>
      <c r="H59" s="53">
        <v>50</v>
      </c>
      <c r="I59" s="53"/>
      <c r="J59" s="53"/>
      <c r="K59" s="53">
        <f t="shared" si="9"/>
        <v>50</v>
      </c>
      <c r="L59" s="44">
        <f t="shared" si="8"/>
        <v>50</v>
      </c>
      <c r="M59" s="44">
        <f t="shared" si="8"/>
        <v>50</v>
      </c>
      <c r="N59" s="89">
        <v>0</v>
      </c>
      <c r="O59" s="325">
        <f aca="true" t="shared" si="10" ref="O59:O93">N59/M59*100</f>
        <v>0</v>
      </c>
      <c r="Q59" s="1" t="s">
        <v>47</v>
      </c>
    </row>
    <row r="60" spans="1:15" ht="12">
      <c r="A60" s="229"/>
      <c r="B60" s="55"/>
      <c r="C60" s="55"/>
      <c r="D60" s="59">
        <v>3</v>
      </c>
      <c r="E60" s="55" t="s">
        <v>54</v>
      </c>
      <c r="F60" s="53"/>
      <c r="G60" s="53"/>
      <c r="H60" s="53">
        <v>190</v>
      </c>
      <c r="I60" s="53"/>
      <c r="J60" s="53"/>
      <c r="K60" s="53">
        <f t="shared" si="9"/>
        <v>190</v>
      </c>
      <c r="L60" s="44">
        <f t="shared" si="8"/>
        <v>190</v>
      </c>
      <c r="M60" s="44">
        <f t="shared" si="8"/>
        <v>190</v>
      </c>
      <c r="N60" s="89">
        <v>186</v>
      </c>
      <c r="O60" s="325">
        <f t="shared" si="10"/>
        <v>97.89473684210527</v>
      </c>
    </row>
    <row r="61" spans="1:15" ht="12">
      <c r="A61" s="229"/>
      <c r="B61" s="55"/>
      <c r="C61" s="55"/>
      <c r="D61" s="59">
        <v>4</v>
      </c>
      <c r="E61" s="55" t="s">
        <v>55</v>
      </c>
      <c r="F61" s="53"/>
      <c r="G61" s="53"/>
      <c r="H61" s="53">
        <v>2200</v>
      </c>
      <c r="I61" s="53"/>
      <c r="J61" s="53"/>
      <c r="K61" s="53">
        <f t="shared" si="9"/>
        <v>2200</v>
      </c>
      <c r="L61" s="44">
        <f t="shared" si="8"/>
        <v>2200</v>
      </c>
      <c r="M61" s="44">
        <f t="shared" si="8"/>
        <v>2200</v>
      </c>
      <c r="N61" s="89">
        <v>583</v>
      </c>
      <c r="O61" s="325">
        <f t="shared" si="10"/>
        <v>26.5</v>
      </c>
    </row>
    <row r="62" spans="1:15" s="4" customFormat="1" ht="12">
      <c r="A62" s="228"/>
      <c r="B62" s="131">
        <v>2</v>
      </c>
      <c r="C62" s="134" t="s">
        <v>56</v>
      </c>
      <c r="D62" s="135"/>
      <c r="E62" s="136"/>
      <c r="F62" s="49"/>
      <c r="G62" s="49"/>
      <c r="H62" s="49"/>
      <c r="I62" s="49"/>
      <c r="J62" s="49"/>
      <c r="K62" s="49">
        <f>K63+K64+K65</f>
        <v>180</v>
      </c>
      <c r="L62" s="49">
        <f>L63+L64+L65</f>
        <v>180</v>
      </c>
      <c r="M62" s="49">
        <f>M63+M64+M65</f>
        <v>180</v>
      </c>
      <c r="N62" s="49">
        <f>N63+N64+N65</f>
        <v>78</v>
      </c>
      <c r="O62" s="325">
        <f t="shared" si="10"/>
        <v>43.333333333333336</v>
      </c>
    </row>
    <row r="63" spans="1:15" ht="12">
      <c r="A63" s="229"/>
      <c r="B63" s="59"/>
      <c r="C63" s="133" t="s">
        <v>57</v>
      </c>
      <c r="D63" s="59">
        <v>1</v>
      </c>
      <c r="E63" s="51" t="s">
        <v>13</v>
      </c>
      <c r="F63" s="53">
        <v>150</v>
      </c>
      <c r="G63" s="53"/>
      <c r="H63" s="53"/>
      <c r="I63" s="53"/>
      <c r="J63" s="53"/>
      <c r="K63" s="53">
        <f t="shared" si="9"/>
        <v>150</v>
      </c>
      <c r="L63" s="44">
        <f aca="true" t="shared" si="11" ref="L63:M72">K63</f>
        <v>150</v>
      </c>
      <c r="M63" s="44">
        <f t="shared" si="11"/>
        <v>150</v>
      </c>
      <c r="N63" s="89">
        <v>60</v>
      </c>
      <c r="O63" s="325">
        <f t="shared" si="10"/>
        <v>40</v>
      </c>
    </row>
    <row r="64" spans="1:15" ht="12">
      <c r="A64" s="229"/>
      <c r="B64" s="59"/>
      <c r="C64" s="133"/>
      <c r="D64" s="59">
        <v>2</v>
      </c>
      <c r="E64" s="51" t="s">
        <v>194</v>
      </c>
      <c r="F64" s="53"/>
      <c r="G64" s="53"/>
      <c r="H64" s="53">
        <v>15</v>
      </c>
      <c r="I64" s="53"/>
      <c r="J64" s="53"/>
      <c r="K64" s="53">
        <f t="shared" si="9"/>
        <v>15</v>
      </c>
      <c r="L64" s="44">
        <f t="shared" si="11"/>
        <v>15</v>
      </c>
      <c r="M64" s="44">
        <f t="shared" si="11"/>
        <v>15</v>
      </c>
      <c r="N64" s="89">
        <v>10</v>
      </c>
      <c r="O64" s="325">
        <f t="shared" si="10"/>
        <v>66.66666666666666</v>
      </c>
    </row>
    <row r="65" spans="1:15" ht="12">
      <c r="A65" s="229"/>
      <c r="B65" s="59"/>
      <c r="C65" s="133"/>
      <c r="D65" s="59">
        <v>3</v>
      </c>
      <c r="E65" s="51" t="s">
        <v>54</v>
      </c>
      <c r="F65" s="53"/>
      <c r="G65" s="53"/>
      <c r="H65" s="53">
        <v>15</v>
      </c>
      <c r="I65" s="53"/>
      <c r="J65" s="53"/>
      <c r="K65" s="53">
        <f t="shared" si="9"/>
        <v>15</v>
      </c>
      <c r="L65" s="44">
        <f t="shared" si="11"/>
        <v>15</v>
      </c>
      <c r="M65" s="44">
        <f t="shared" si="11"/>
        <v>15</v>
      </c>
      <c r="N65" s="89">
        <v>8</v>
      </c>
      <c r="O65" s="325">
        <f t="shared" si="10"/>
        <v>53.333333333333336</v>
      </c>
    </row>
    <row r="66" spans="1:15" s="4" customFormat="1" ht="12">
      <c r="A66" s="228"/>
      <c r="B66" s="131">
        <v>3</v>
      </c>
      <c r="C66" s="397" t="s">
        <v>58</v>
      </c>
      <c r="D66" s="397"/>
      <c r="E66" s="397"/>
      <c r="F66" s="49"/>
      <c r="G66" s="49"/>
      <c r="H66" s="49"/>
      <c r="I66" s="49"/>
      <c r="J66" s="49"/>
      <c r="K66" s="49">
        <f>K67</f>
        <v>1180</v>
      </c>
      <c r="L66" s="42">
        <f t="shared" si="11"/>
        <v>1180</v>
      </c>
      <c r="M66" s="42">
        <f t="shared" si="11"/>
        <v>1180</v>
      </c>
      <c r="N66" s="42">
        <f>SUM(N68:N72)</f>
        <v>331</v>
      </c>
      <c r="O66" s="325">
        <f t="shared" si="10"/>
        <v>28.05084745762712</v>
      </c>
    </row>
    <row r="67" spans="1:15" ht="12">
      <c r="A67" s="229"/>
      <c r="B67" s="55"/>
      <c r="C67" s="59" t="s">
        <v>16</v>
      </c>
      <c r="D67" s="392" t="s">
        <v>17</v>
      </c>
      <c r="E67" s="392"/>
      <c r="F67" s="53"/>
      <c r="G67" s="53"/>
      <c r="H67" s="53"/>
      <c r="I67" s="53"/>
      <c r="J67" s="53"/>
      <c r="K67" s="53">
        <f>K68+K69+K70+K71+K72</f>
        <v>1180</v>
      </c>
      <c r="L67" s="53">
        <f>L68+L69+L70+L71+L72</f>
        <v>1180</v>
      </c>
      <c r="M67" s="53">
        <f>M68+M69+M70+M71+M72</f>
        <v>1180</v>
      </c>
      <c r="N67" s="53">
        <v>652</v>
      </c>
      <c r="O67" s="325">
        <f t="shared" si="10"/>
        <v>55.254237288135585</v>
      </c>
    </row>
    <row r="68" spans="1:15" ht="12">
      <c r="A68" s="229"/>
      <c r="B68" s="55"/>
      <c r="C68" s="55"/>
      <c r="D68" s="59">
        <v>1</v>
      </c>
      <c r="E68" s="55" t="s">
        <v>59</v>
      </c>
      <c r="F68" s="53"/>
      <c r="G68" s="53"/>
      <c r="H68" s="53">
        <v>850</v>
      </c>
      <c r="I68" s="53"/>
      <c r="J68" s="53"/>
      <c r="K68" s="53">
        <f>SUM(F68:J68)</f>
        <v>850</v>
      </c>
      <c r="L68" s="44">
        <f t="shared" si="11"/>
        <v>850</v>
      </c>
      <c r="M68" s="44">
        <f t="shared" si="11"/>
        <v>850</v>
      </c>
      <c r="N68" s="89">
        <v>242</v>
      </c>
      <c r="O68" s="325">
        <f t="shared" si="10"/>
        <v>28.47058823529412</v>
      </c>
    </row>
    <row r="69" spans="1:15" ht="12">
      <c r="A69" s="229"/>
      <c r="B69" s="55"/>
      <c r="C69" s="55"/>
      <c r="D69" s="59">
        <v>2</v>
      </c>
      <c r="E69" s="55" t="s">
        <v>60</v>
      </c>
      <c r="F69" s="53"/>
      <c r="G69" s="53"/>
      <c r="H69" s="53">
        <v>0</v>
      </c>
      <c r="I69" s="53"/>
      <c r="J69" s="53"/>
      <c r="K69" s="53">
        <f>SUM(F69:J69)</f>
        <v>0</v>
      </c>
      <c r="L69" s="44">
        <f t="shared" si="11"/>
        <v>0</v>
      </c>
      <c r="M69" s="44">
        <f t="shared" si="11"/>
        <v>0</v>
      </c>
      <c r="N69" s="89">
        <v>0</v>
      </c>
      <c r="O69" s="325">
        <v>0</v>
      </c>
    </row>
    <row r="70" spans="1:15" ht="12">
      <c r="A70" s="229"/>
      <c r="B70" s="55"/>
      <c r="C70" s="55"/>
      <c r="D70" s="59">
        <v>3</v>
      </c>
      <c r="E70" s="55" t="s">
        <v>61</v>
      </c>
      <c r="F70" s="53"/>
      <c r="G70" s="53"/>
      <c r="H70" s="53">
        <v>120</v>
      </c>
      <c r="I70" s="53"/>
      <c r="J70" s="53"/>
      <c r="K70" s="53">
        <f>SUM(F70:J70)</f>
        <v>120</v>
      </c>
      <c r="L70" s="44">
        <f t="shared" si="11"/>
        <v>120</v>
      </c>
      <c r="M70" s="44">
        <f t="shared" si="11"/>
        <v>120</v>
      </c>
      <c r="N70" s="89">
        <v>0</v>
      </c>
      <c r="O70" s="325">
        <f t="shared" si="10"/>
        <v>0</v>
      </c>
    </row>
    <row r="71" spans="1:15" ht="12">
      <c r="A71" s="229"/>
      <c r="B71" s="55"/>
      <c r="C71" s="55"/>
      <c r="D71" s="59">
        <v>4</v>
      </c>
      <c r="E71" s="55" t="s">
        <v>62</v>
      </c>
      <c r="F71" s="53"/>
      <c r="G71" s="53"/>
      <c r="H71" s="53">
        <v>10</v>
      </c>
      <c r="I71" s="53"/>
      <c r="J71" s="53"/>
      <c r="K71" s="53">
        <f>SUM(F71:J71)</f>
        <v>10</v>
      </c>
      <c r="L71" s="44">
        <f t="shared" si="11"/>
        <v>10</v>
      </c>
      <c r="M71" s="44">
        <f t="shared" si="11"/>
        <v>10</v>
      </c>
      <c r="N71" s="89">
        <v>0</v>
      </c>
      <c r="O71" s="325">
        <f t="shared" si="10"/>
        <v>0</v>
      </c>
    </row>
    <row r="72" spans="1:15" ht="12">
      <c r="A72" s="229"/>
      <c r="B72" s="55"/>
      <c r="C72" s="55"/>
      <c r="D72" s="59">
        <v>5</v>
      </c>
      <c r="E72" s="55" t="s">
        <v>63</v>
      </c>
      <c r="F72" s="53"/>
      <c r="G72" s="53"/>
      <c r="H72" s="53">
        <v>200</v>
      </c>
      <c r="I72" s="53"/>
      <c r="J72" s="53"/>
      <c r="K72" s="53">
        <f>SUM(F72:J72)</f>
        <v>200</v>
      </c>
      <c r="L72" s="44">
        <f t="shared" si="11"/>
        <v>200</v>
      </c>
      <c r="M72" s="44">
        <f t="shared" si="11"/>
        <v>200</v>
      </c>
      <c r="N72" s="89">
        <v>89</v>
      </c>
      <c r="O72" s="325">
        <f t="shared" si="10"/>
        <v>44.5</v>
      </c>
    </row>
    <row r="73" spans="1:15" s="4" customFormat="1" ht="12">
      <c r="A73" s="228"/>
      <c r="B73" s="131">
        <v>4</v>
      </c>
      <c r="C73" s="397" t="s">
        <v>64</v>
      </c>
      <c r="D73" s="397"/>
      <c r="E73" s="397"/>
      <c r="F73" s="49"/>
      <c r="G73" s="49"/>
      <c r="H73" s="49"/>
      <c r="I73" s="49"/>
      <c r="J73" s="49"/>
      <c r="K73" s="49">
        <f>K74</f>
        <v>1000</v>
      </c>
      <c r="L73" s="49">
        <f>L74</f>
        <v>1000</v>
      </c>
      <c r="M73" s="49">
        <f>M74</f>
        <v>1000</v>
      </c>
      <c r="N73" s="49">
        <f>N74</f>
        <v>1126</v>
      </c>
      <c r="O73" s="325">
        <f t="shared" si="10"/>
        <v>112.6</v>
      </c>
    </row>
    <row r="74" spans="1:15" ht="12">
      <c r="A74" s="229"/>
      <c r="B74" s="55"/>
      <c r="C74" s="59" t="s">
        <v>65</v>
      </c>
      <c r="D74" s="392" t="s">
        <v>64</v>
      </c>
      <c r="E74" s="392"/>
      <c r="F74" s="53"/>
      <c r="G74" s="53"/>
      <c r="H74" s="53"/>
      <c r="I74" s="53"/>
      <c r="J74" s="53"/>
      <c r="K74" s="53">
        <f>K75</f>
        <v>1000</v>
      </c>
      <c r="L74" s="44">
        <f>K74</f>
        <v>1000</v>
      </c>
      <c r="M74" s="44">
        <f>L74</f>
        <v>1000</v>
      </c>
      <c r="N74" s="44">
        <v>1126</v>
      </c>
      <c r="O74" s="325">
        <f t="shared" si="10"/>
        <v>112.6</v>
      </c>
    </row>
    <row r="75" spans="1:15" ht="12.75" thickBot="1">
      <c r="A75" s="230"/>
      <c r="B75" s="70"/>
      <c r="C75" s="70"/>
      <c r="D75" s="68">
        <v>1</v>
      </c>
      <c r="E75" s="70" t="s">
        <v>66</v>
      </c>
      <c r="F75" s="71"/>
      <c r="G75" s="71"/>
      <c r="H75" s="71">
        <v>1000</v>
      </c>
      <c r="I75" s="71"/>
      <c r="J75" s="71"/>
      <c r="K75" s="53">
        <f aca="true" t="shared" si="12" ref="K75:K82">SUM(F75:J75)</f>
        <v>1000</v>
      </c>
      <c r="L75" s="71">
        <f>K75</f>
        <v>1000</v>
      </c>
      <c r="M75" s="71">
        <f>L75</f>
        <v>1000</v>
      </c>
      <c r="N75" s="293">
        <v>1126</v>
      </c>
      <c r="O75" s="326">
        <f t="shared" si="10"/>
        <v>112.6</v>
      </c>
    </row>
    <row r="76" spans="1:15" s="39" customFormat="1" ht="16.5" thickBot="1" thickTop="1">
      <c r="A76" s="231"/>
      <c r="B76" s="137" t="s">
        <v>67</v>
      </c>
      <c r="C76" s="138"/>
      <c r="D76" s="139"/>
      <c r="E76" s="140"/>
      <c r="F76" s="141"/>
      <c r="G76" s="141"/>
      <c r="H76" s="141"/>
      <c r="I76" s="141"/>
      <c r="J76" s="141"/>
      <c r="K76" s="142">
        <f>K77+K79</f>
        <v>1210</v>
      </c>
      <c r="L76" s="142">
        <f>L77+L79</f>
        <v>1210</v>
      </c>
      <c r="M76" s="78">
        <f>M77+M79</f>
        <v>1210</v>
      </c>
      <c r="N76" s="78">
        <f>N77+N79</f>
        <v>447</v>
      </c>
      <c r="O76" s="331">
        <f>N76/M76*100</f>
        <v>36.94214876033058</v>
      </c>
    </row>
    <row r="77" spans="1:15" s="4" customFormat="1" ht="12.75" thickTop="1">
      <c r="A77" s="232"/>
      <c r="B77" s="143">
        <v>1</v>
      </c>
      <c r="C77" s="144" t="s">
        <v>68</v>
      </c>
      <c r="D77" s="145"/>
      <c r="E77" s="146"/>
      <c r="F77" s="82"/>
      <c r="G77" s="82"/>
      <c r="H77" s="82"/>
      <c r="I77" s="82"/>
      <c r="J77" s="82"/>
      <c r="K77" s="82">
        <f>K78</f>
        <v>55</v>
      </c>
      <c r="L77" s="82">
        <f>L78</f>
        <v>55</v>
      </c>
      <c r="M77" s="82">
        <f>M78</f>
        <v>55</v>
      </c>
      <c r="N77" s="82">
        <f>N78</f>
        <v>27</v>
      </c>
      <c r="O77" s="325">
        <f t="shared" si="10"/>
        <v>49.09090909090909</v>
      </c>
    </row>
    <row r="78" spans="1:15" ht="12">
      <c r="A78" s="233"/>
      <c r="B78" s="147"/>
      <c r="C78" s="85" t="s">
        <v>69</v>
      </c>
      <c r="D78" s="86">
        <v>1</v>
      </c>
      <c r="E78" s="88" t="s">
        <v>70</v>
      </c>
      <c r="F78" s="88">
        <v>55</v>
      </c>
      <c r="G78" s="88"/>
      <c r="H78" s="88"/>
      <c r="I78" s="88"/>
      <c r="J78" s="88"/>
      <c r="K78" s="88">
        <f t="shared" si="12"/>
        <v>55</v>
      </c>
      <c r="L78" s="89">
        <f>K78</f>
        <v>55</v>
      </c>
      <c r="M78" s="89">
        <f>L78</f>
        <v>55</v>
      </c>
      <c r="N78" s="89">
        <v>27</v>
      </c>
      <c r="O78" s="325">
        <f t="shared" si="10"/>
        <v>49.09090909090909</v>
      </c>
    </row>
    <row r="79" spans="1:15" s="4" customFormat="1" ht="12">
      <c r="A79" s="228"/>
      <c r="B79" s="131">
        <v>2</v>
      </c>
      <c r="C79" s="62" t="s">
        <v>71</v>
      </c>
      <c r="D79" s="131"/>
      <c r="E79" s="62"/>
      <c r="F79" s="62"/>
      <c r="G79" s="62"/>
      <c r="H79" s="62"/>
      <c r="I79" s="62"/>
      <c r="J79" s="62"/>
      <c r="K79" s="62">
        <f>SUM(K80:K88)</f>
        <v>1155</v>
      </c>
      <c r="L79" s="49">
        <f>SUM(L80:L88)</f>
        <v>1155</v>
      </c>
      <c r="M79" s="49">
        <f>SUM(M80:M88)</f>
        <v>1155</v>
      </c>
      <c r="N79" s="49">
        <f>SUM(N80:N88)</f>
        <v>420</v>
      </c>
      <c r="O79" s="325">
        <f t="shared" si="10"/>
        <v>36.36363636363637</v>
      </c>
    </row>
    <row r="80" spans="1:15" ht="12">
      <c r="A80" s="229"/>
      <c r="B80" s="131"/>
      <c r="C80" s="133" t="s">
        <v>72</v>
      </c>
      <c r="D80" s="131">
        <v>1</v>
      </c>
      <c r="E80" s="62" t="s">
        <v>73</v>
      </c>
      <c r="F80" s="55"/>
      <c r="G80" s="55"/>
      <c r="H80" s="55">
        <v>300</v>
      </c>
      <c r="I80" s="55"/>
      <c r="J80" s="55"/>
      <c r="K80" s="55">
        <v>300</v>
      </c>
      <c r="L80" s="89">
        <f aca="true" t="shared" si="13" ref="L80:M87">K80</f>
        <v>300</v>
      </c>
      <c r="M80" s="89">
        <f t="shared" si="13"/>
        <v>300</v>
      </c>
      <c r="N80" s="89">
        <v>82</v>
      </c>
      <c r="O80" s="325">
        <f t="shared" si="10"/>
        <v>27.333333333333332</v>
      </c>
    </row>
    <row r="81" spans="1:15" ht="12">
      <c r="A81" s="229"/>
      <c r="B81" s="59"/>
      <c r="C81" s="55"/>
      <c r="D81" s="59">
        <v>2</v>
      </c>
      <c r="E81" s="55" t="s">
        <v>74</v>
      </c>
      <c r="F81" s="55"/>
      <c r="G81" s="55"/>
      <c r="H81" s="55">
        <v>150</v>
      </c>
      <c r="I81" s="55"/>
      <c r="J81" s="55"/>
      <c r="K81" s="55">
        <f t="shared" si="12"/>
        <v>150</v>
      </c>
      <c r="L81" s="89">
        <f t="shared" si="13"/>
        <v>150</v>
      </c>
      <c r="M81" s="89">
        <f t="shared" si="13"/>
        <v>150</v>
      </c>
      <c r="N81" s="89">
        <v>104</v>
      </c>
      <c r="O81" s="325">
        <f t="shared" si="10"/>
        <v>69.33333333333334</v>
      </c>
    </row>
    <row r="82" spans="1:15" ht="12">
      <c r="A82" s="229"/>
      <c r="B82" s="55"/>
      <c r="C82" s="55"/>
      <c r="D82" s="59">
        <v>3</v>
      </c>
      <c r="E82" s="55" t="s">
        <v>75</v>
      </c>
      <c r="F82" s="55"/>
      <c r="G82" s="55"/>
      <c r="H82" s="55">
        <v>5</v>
      </c>
      <c r="I82" s="55"/>
      <c r="J82" s="55"/>
      <c r="K82" s="55">
        <f t="shared" si="12"/>
        <v>5</v>
      </c>
      <c r="L82" s="89">
        <f t="shared" si="13"/>
        <v>5</v>
      </c>
      <c r="M82" s="89">
        <f t="shared" si="13"/>
        <v>5</v>
      </c>
      <c r="N82" s="89">
        <v>0</v>
      </c>
      <c r="O82" s="325">
        <f t="shared" si="10"/>
        <v>0</v>
      </c>
    </row>
    <row r="83" spans="1:15" ht="12">
      <c r="A83" s="234"/>
      <c r="B83" s="96"/>
      <c r="C83" s="96"/>
      <c r="D83" s="94">
        <v>4</v>
      </c>
      <c r="E83" s="148" t="s">
        <v>76</v>
      </c>
      <c r="F83" s="96"/>
      <c r="G83" s="96"/>
      <c r="H83" s="96">
        <v>200</v>
      </c>
      <c r="I83" s="96"/>
      <c r="J83" s="96"/>
      <c r="K83" s="55">
        <v>200</v>
      </c>
      <c r="L83" s="89">
        <f t="shared" si="13"/>
        <v>200</v>
      </c>
      <c r="M83" s="89">
        <f t="shared" si="13"/>
        <v>200</v>
      </c>
      <c r="N83" s="89">
        <v>134</v>
      </c>
      <c r="O83" s="325">
        <f t="shared" si="10"/>
        <v>67</v>
      </c>
    </row>
    <row r="84" spans="1:15" ht="12">
      <c r="A84" s="234"/>
      <c r="B84" s="96"/>
      <c r="C84" s="96"/>
      <c r="D84" s="94">
        <v>5</v>
      </c>
      <c r="E84" s="148" t="s">
        <v>77</v>
      </c>
      <c r="F84" s="96"/>
      <c r="G84" s="96"/>
      <c r="H84" s="96">
        <v>350</v>
      </c>
      <c r="I84" s="96"/>
      <c r="J84" s="96"/>
      <c r="K84" s="55">
        <f>SUM(F84:J84)</f>
        <v>350</v>
      </c>
      <c r="L84" s="89">
        <f t="shared" si="13"/>
        <v>350</v>
      </c>
      <c r="M84" s="89">
        <f t="shared" si="13"/>
        <v>350</v>
      </c>
      <c r="N84" s="89">
        <v>0</v>
      </c>
      <c r="O84" s="325">
        <f t="shared" si="10"/>
        <v>0</v>
      </c>
    </row>
    <row r="85" spans="1:15" ht="12">
      <c r="A85" s="234"/>
      <c r="B85" s="96"/>
      <c r="C85" s="96"/>
      <c r="D85" s="94">
        <v>6</v>
      </c>
      <c r="E85" s="148" t="s">
        <v>78</v>
      </c>
      <c r="F85" s="96"/>
      <c r="G85" s="96"/>
      <c r="H85" s="96">
        <v>50</v>
      </c>
      <c r="I85" s="96"/>
      <c r="J85" s="96"/>
      <c r="K85" s="55">
        <f>SUM(F85:J85)</f>
        <v>50</v>
      </c>
      <c r="L85" s="89">
        <f t="shared" si="13"/>
        <v>50</v>
      </c>
      <c r="M85" s="89">
        <f t="shared" si="13"/>
        <v>50</v>
      </c>
      <c r="N85" s="89">
        <v>0</v>
      </c>
      <c r="O85" s="325">
        <f t="shared" si="10"/>
        <v>0</v>
      </c>
    </row>
    <row r="86" spans="1:15" ht="12">
      <c r="A86" s="234"/>
      <c r="B86" s="96"/>
      <c r="C86" s="96"/>
      <c r="D86" s="317">
        <v>7</v>
      </c>
      <c r="E86" s="318" t="s">
        <v>79</v>
      </c>
      <c r="F86" s="319"/>
      <c r="G86" s="319"/>
      <c r="H86" s="319">
        <v>100</v>
      </c>
      <c r="I86" s="319"/>
      <c r="J86" s="319"/>
      <c r="K86" s="319">
        <f>SUM(F86:J86)</f>
        <v>100</v>
      </c>
      <c r="L86" s="320">
        <f t="shared" si="13"/>
        <v>100</v>
      </c>
      <c r="M86" s="320">
        <f t="shared" si="13"/>
        <v>100</v>
      </c>
      <c r="N86" s="321">
        <v>100</v>
      </c>
      <c r="O86" s="325">
        <f t="shared" si="10"/>
        <v>100</v>
      </c>
    </row>
    <row r="87" spans="1:15" ht="12">
      <c r="A87" s="234"/>
      <c r="B87" s="96"/>
      <c r="C87" s="96"/>
      <c r="D87" s="101">
        <v>8</v>
      </c>
      <c r="E87" s="33" t="s">
        <v>202</v>
      </c>
      <c r="F87" s="103"/>
      <c r="G87" s="103"/>
      <c r="H87" s="103">
        <v>0</v>
      </c>
      <c r="I87" s="103"/>
      <c r="J87" s="103"/>
      <c r="K87" s="103">
        <v>0</v>
      </c>
      <c r="L87" s="294">
        <f t="shared" si="13"/>
        <v>0</v>
      </c>
      <c r="M87" s="294">
        <f t="shared" si="13"/>
        <v>0</v>
      </c>
      <c r="N87" s="294">
        <v>0</v>
      </c>
      <c r="O87" s="325"/>
    </row>
    <row r="88" spans="1:15" ht="12.75" thickBot="1">
      <c r="A88" s="262"/>
      <c r="B88" s="258"/>
      <c r="C88" s="258"/>
      <c r="D88" s="263">
        <v>9</v>
      </c>
      <c r="E88" s="279" t="s">
        <v>203</v>
      </c>
      <c r="F88" s="258"/>
      <c r="G88" s="258"/>
      <c r="H88" s="258">
        <v>0</v>
      </c>
      <c r="I88" s="258"/>
      <c r="J88" s="258"/>
      <c r="K88" s="258">
        <v>0</v>
      </c>
      <c r="L88" s="266">
        <v>0</v>
      </c>
      <c r="M88" s="266">
        <v>0</v>
      </c>
      <c r="N88" s="266">
        <v>0</v>
      </c>
      <c r="O88" s="326"/>
    </row>
    <row r="89" spans="1:15" s="39" customFormat="1" ht="16.5" thickBot="1" thickTop="1">
      <c r="A89" s="280"/>
      <c r="B89" s="398" t="s">
        <v>80</v>
      </c>
      <c r="C89" s="398"/>
      <c r="D89" s="398"/>
      <c r="E89" s="398"/>
      <c r="F89" s="281"/>
      <c r="G89" s="281"/>
      <c r="H89" s="269"/>
      <c r="I89" s="281"/>
      <c r="J89" s="281"/>
      <c r="K89" s="282">
        <f>K90</f>
        <v>8000</v>
      </c>
      <c r="L89" s="283">
        <f>K89</f>
        <v>8000</v>
      </c>
      <c r="M89" s="268">
        <f>M90</f>
        <v>8000</v>
      </c>
      <c r="N89" s="268">
        <f>N90</f>
        <v>4580</v>
      </c>
      <c r="O89" s="331">
        <f>N89/M89*100</f>
        <v>57.25</v>
      </c>
    </row>
    <row r="90" spans="1:15" s="4" customFormat="1" ht="12.75" thickTop="1">
      <c r="A90" s="236"/>
      <c r="B90" s="147">
        <v>1</v>
      </c>
      <c r="C90" s="399" t="s">
        <v>81</v>
      </c>
      <c r="D90" s="399"/>
      <c r="E90" s="399"/>
      <c r="F90" s="45"/>
      <c r="G90" s="45"/>
      <c r="H90" s="45"/>
      <c r="I90" s="45"/>
      <c r="J90" s="45"/>
      <c r="K90" s="88">
        <f>K92+K93+K94+K95</f>
        <v>8000</v>
      </c>
      <c r="L90" s="88">
        <f>L92+L93+L94+L95</f>
        <v>8000</v>
      </c>
      <c r="M90" s="88">
        <f>M92+M93+M94+M95</f>
        <v>8000</v>
      </c>
      <c r="N90" s="88">
        <f>N92+N93+N94+N95</f>
        <v>4580</v>
      </c>
      <c r="O90" s="325">
        <f>N90/M90*100</f>
        <v>57.25</v>
      </c>
    </row>
    <row r="91" spans="1:15" ht="12">
      <c r="A91" s="229"/>
      <c r="B91" s="55"/>
      <c r="C91" s="59" t="s">
        <v>82</v>
      </c>
      <c r="D91" s="392" t="s">
        <v>83</v>
      </c>
      <c r="E91" s="392"/>
      <c r="F91" s="55"/>
      <c r="G91" s="55"/>
      <c r="H91" s="55"/>
      <c r="I91" s="55"/>
      <c r="J91" s="55"/>
      <c r="K91" s="55"/>
      <c r="L91" s="89"/>
      <c r="M91" s="89"/>
      <c r="N91" s="150"/>
      <c r="O91" s="325"/>
    </row>
    <row r="92" spans="1:15" ht="12">
      <c r="A92" s="229"/>
      <c r="B92" s="55"/>
      <c r="C92" s="55"/>
      <c r="D92" s="59">
        <v>1</v>
      </c>
      <c r="E92" s="55" t="s">
        <v>84</v>
      </c>
      <c r="F92" s="55"/>
      <c r="G92" s="55"/>
      <c r="H92" s="55">
        <v>4000</v>
      </c>
      <c r="I92" s="55"/>
      <c r="J92" s="55"/>
      <c r="K92" s="55">
        <f>SUM(F92:J92)</f>
        <v>4000</v>
      </c>
      <c r="L92" s="89">
        <f aca="true" t="shared" si="14" ref="L92:M95">K92</f>
        <v>4000</v>
      </c>
      <c r="M92" s="89">
        <f t="shared" si="14"/>
        <v>4000</v>
      </c>
      <c r="N92" s="151">
        <v>2247</v>
      </c>
      <c r="O92" s="325">
        <f t="shared" si="10"/>
        <v>56.175</v>
      </c>
    </row>
    <row r="93" spans="1:17" ht="12">
      <c r="A93" s="229"/>
      <c r="B93" s="55"/>
      <c r="C93" s="55"/>
      <c r="D93" s="59">
        <v>2</v>
      </c>
      <c r="E93" s="55" t="s">
        <v>85</v>
      </c>
      <c r="F93" s="55"/>
      <c r="G93" s="55"/>
      <c r="H93" s="55">
        <v>4000</v>
      </c>
      <c r="I93" s="55"/>
      <c r="J93" s="55"/>
      <c r="K93" s="55">
        <f>SUM(F93:J93)</f>
        <v>4000</v>
      </c>
      <c r="L93" s="89">
        <f t="shared" si="14"/>
        <v>4000</v>
      </c>
      <c r="M93" s="89">
        <f t="shared" si="14"/>
        <v>4000</v>
      </c>
      <c r="N93" s="151">
        <v>2333</v>
      </c>
      <c r="O93" s="325">
        <f t="shared" si="10"/>
        <v>58.325</v>
      </c>
      <c r="Q93" s="1" t="s">
        <v>47</v>
      </c>
    </row>
    <row r="94" spans="1:15" ht="12">
      <c r="A94" s="229"/>
      <c r="B94" s="55"/>
      <c r="C94" s="55"/>
      <c r="D94" s="59">
        <v>3</v>
      </c>
      <c r="E94" s="55" t="s">
        <v>86</v>
      </c>
      <c r="F94" s="55"/>
      <c r="G94" s="55"/>
      <c r="H94" s="55">
        <v>0</v>
      </c>
      <c r="I94" s="55"/>
      <c r="J94" s="55"/>
      <c r="K94" s="55">
        <f>SUM(F94:J94)</f>
        <v>0</v>
      </c>
      <c r="L94" s="89">
        <f t="shared" si="14"/>
        <v>0</v>
      </c>
      <c r="M94" s="89">
        <f t="shared" si="14"/>
        <v>0</v>
      </c>
      <c r="N94" s="151">
        <v>0</v>
      </c>
      <c r="O94" s="325">
        <v>0</v>
      </c>
    </row>
    <row r="95" spans="1:15" ht="12.75" thickBot="1">
      <c r="A95" s="244"/>
      <c r="B95" s="245"/>
      <c r="C95" s="245"/>
      <c r="D95" s="246">
        <v>4</v>
      </c>
      <c r="E95" s="245" t="s">
        <v>87</v>
      </c>
      <c r="F95" s="245"/>
      <c r="G95" s="245"/>
      <c r="H95" s="245">
        <v>0</v>
      </c>
      <c r="I95" s="245"/>
      <c r="J95" s="245"/>
      <c r="K95" s="245">
        <f>SUM(F95:J95)</f>
        <v>0</v>
      </c>
      <c r="L95" s="284">
        <f t="shared" si="14"/>
        <v>0</v>
      </c>
      <c r="M95" s="284">
        <f t="shared" si="14"/>
        <v>0</v>
      </c>
      <c r="N95" s="276">
        <v>0</v>
      </c>
      <c r="O95" s="341">
        <v>0</v>
      </c>
    </row>
    <row r="96" spans="1:15" ht="12.75" thickBot="1">
      <c r="A96" s="22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152"/>
      <c r="N96" s="152"/>
      <c r="O96" s="237"/>
    </row>
    <row r="97" spans="1:15" ht="12" customHeight="1" thickBot="1">
      <c r="A97" s="393" t="s">
        <v>214</v>
      </c>
      <c r="B97" s="394"/>
      <c r="C97" s="394"/>
      <c r="D97" s="394"/>
      <c r="E97" s="394"/>
      <c r="F97" s="394"/>
      <c r="G97" s="394"/>
      <c r="H97" s="394"/>
      <c r="I97" s="394"/>
      <c r="J97" s="394"/>
      <c r="K97" s="394"/>
      <c r="L97" s="345"/>
      <c r="M97" s="354"/>
      <c r="N97" s="355"/>
      <c r="O97" s="310"/>
    </row>
    <row r="98" spans="1:15" ht="12.75" thickBot="1">
      <c r="A98" s="332"/>
      <c r="B98" s="333"/>
      <c r="C98" s="334"/>
      <c r="D98" s="335"/>
      <c r="E98" s="336"/>
      <c r="F98" s="395" t="s">
        <v>0</v>
      </c>
      <c r="G98" s="395"/>
      <c r="H98" s="395"/>
      <c r="I98" s="395"/>
      <c r="J98" s="395"/>
      <c r="K98" s="395"/>
      <c r="L98" s="345"/>
      <c r="M98" s="346"/>
      <c r="N98" s="347"/>
      <c r="O98" s="348"/>
    </row>
    <row r="99" spans="1:15" ht="12">
      <c r="A99" s="225"/>
      <c r="B99" s="125" t="s">
        <v>2</v>
      </c>
      <c r="C99" s="16" t="s">
        <v>3</v>
      </c>
      <c r="D99" s="387" t="s">
        <v>46</v>
      </c>
      <c r="E99" s="387"/>
      <c r="F99" s="387"/>
      <c r="G99" s="387"/>
      <c r="H99" s="387"/>
      <c r="I99" s="387"/>
      <c r="J99" s="387"/>
      <c r="K99" s="387"/>
      <c r="L99" s="13"/>
      <c r="M99" s="14"/>
      <c r="N99" s="298"/>
      <c r="O99" s="210"/>
    </row>
    <row r="100" spans="1:15" ht="12.75" thickBot="1">
      <c r="A100" s="224"/>
      <c r="B100" s="126" t="s">
        <v>5</v>
      </c>
      <c r="C100" s="127" t="s">
        <v>6</v>
      </c>
      <c r="D100" s="123"/>
      <c r="E100" s="124" t="s">
        <v>7</v>
      </c>
      <c r="F100" s="388">
        <v>610</v>
      </c>
      <c r="G100" s="389">
        <v>620</v>
      </c>
      <c r="H100" s="389">
        <v>630</v>
      </c>
      <c r="I100" s="389">
        <v>640</v>
      </c>
      <c r="J100" s="390">
        <v>650</v>
      </c>
      <c r="K100" s="391" t="s">
        <v>8</v>
      </c>
      <c r="L100" s="287" t="s">
        <v>1</v>
      </c>
      <c r="M100" s="287" t="s">
        <v>1</v>
      </c>
      <c r="N100" s="314" t="s">
        <v>200</v>
      </c>
      <c r="O100" s="342" t="s">
        <v>196</v>
      </c>
    </row>
    <row r="101" spans="1:15" ht="13.5" thickBot="1" thickTop="1">
      <c r="A101" s="226"/>
      <c r="B101" s="128"/>
      <c r="C101" s="22"/>
      <c r="D101" s="23"/>
      <c r="E101" s="24"/>
      <c r="F101" s="388"/>
      <c r="G101" s="389"/>
      <c r="H101" s="389"/>
      <c r="I101" s="389"/>
      <c r="J101" s="390"/>
      <c r="K101" s="390"/>
      <c r="L101" s="309" t="s">
        <v>211</v>
      </c>
      <c r="M101" s="309" t="s">
        <v>197</v>
      </c>
      <c r="N101" s="315" t="s">
        <v>212</v>
      </c>
      <c r="O101" s="289" t="s">
        <v>199</v>
      </c>
    </row>
    <row r="102" spans="1:15" s="153" customFormat="1" ht="16.5" thickBot="1" thickTop="1">
      <c r="A102" s="238"/>
      <c r="B102" s="400" t="s">
        <v>88</v>
      </c>
      <c r="C102" s="400"/>
      <c r="D102" s="400"/>
      <c r="E102" s="400"/>
      <c r="F102" s="142"/>
      <c r="G102" s="142"/>
      <c r="H102" s="142"/>
      <c r="I102" s="142"/>
      <c r="J102" s="142"/>
      <c r="K102" s="142">
        <f>K103</f>
        <v>2200</v>
      </c>
      <c r="L102" s="142">
        <f>L103</f>
        <v>2200</v>
      </c>
      <c r="M102" s="142">
        <f>M103</f>
        <v>2200</v>
      </c>
      <c r="N102" s="142">
        <f>N103</f>
        <v>1016</v>
      </c>
      <c r="O102" s="349">
        <f>N102/M102*100</f>
        <v>46.18181818181818</v>
      </c>
    </row>
    <row r="103" spans="1:15" s="4" customFormat="1" ht="12.75" thickTop="1">
      <c r="A103" s="236"/>
      <c r="B103" s="147">
        <v>1</v>
      </c>
      <c r="C103" s="401" t="s">
        <v>89</v>
      </c>
      <c r="D103" s="401"/>
      <c r="E103" s="401"/>
      <c r="F103" s="45"/>
      <c r="G103" s="45"/>
      <c r="H103" s="45"/>
      <c r="I103" s="45"/>
      <c r="J103" s="45"/>
      <c r="K103" s="45">
        <f>K105+K106+K107+K108</f>
        <v>2200</v>
      </c>
      <c r="L103" s="45">
        <f>L105+L106+L107+L108</f>
        <v>2200</v>
      </c>
      <c r="M103" s="45">
        <f>SUM(M105:M108)</f>
        <v>2200</v>
      </c>
      <c r="N103" s="45">
        <f>SUM(N105:N108)</f>
        <v>1016</v>
      </c>
      <c r="O103" s="325">
        <f>N103/M103*100</f>
        <v>46.18181818181818</v>
      </c>
    </row>
    <row r="104" spans="1:16" ht="12">
      <c r="A104" s="229"/>
      <c r="B104" s="55"/>
      <c r="C104" s="59" t="s">
        <v>90</v>
      </c>
      <c r="D104" s="392" t="s">
        <v>91</v>
      </c>
      <c r="E104" s="392"/>
      <c r="F104" s="55"/>
      <c r="G104" s="55"/>
      <c r="H104" s="55"/>
      <c r="I104" s="55"/>
      <c r="J104" s="55"/>
      <c r="K104" s="55"/>
      <c r="L104" s="55"/>
      <c r="M104" s="55"/>
      <c r="N104" s="151"/>
      <c r="O104" s="325"/>
      <c r="P104" s="1" t="s">
        <v>47</v>
      </c>
    </row>
    <row r="105" spans="1:16" ht="12">
      <c r="A105" s="229"/>
      <c r="B105" s="55"/>
      <c r="C105" s="55"/>
      <c r="D105" s="59">
        <v>1</v>
      </c>
      <c r="E105" s="55" t="s">
        <v>92</v>
      </c>
      <c r="F105" s="55"/>
      <c r="G105" s="55"/>
      <c r="H105" s="55">
        <v>1000</v>
      </c>
      <c r="I105" s="55"/>
      <c r="J105" s="55"/>
      <c r="K105" s="55">
        <f>SUM(F105:J105)</f>
        <v>1000</v>
      </c>
      <c r="L105" s="56">
        <f>K105</f>
        <v>1000</v>
      </c>
      <c r="M105" s="56">
        <f>L105</f>
        <v>1000</v>
      </c>
      <c r="N105" s="300">
        <v>709</v>
      </c>
      <c r="O105" s="325">
        <f aca="true" t="shared" si="15" ref="O105:O143">N105/M105*100</f>
        <v>70.89999999999999</v>
      </c>
      <c r="P105" s="1" t="s">
        <v>47</v>
      </c>
    </row>
    <row r="106" spans="1:15" ht="12">
      <c r="A106" s="229"/>
      <c r="B106" s="55"/>
      <c r="C106" s="55"/>
      <c r="D106" s="59">
        <v>2</v>
      </c>
      <c r="E106" s="55" t="s">
        <v>93</v>
      </c>
      <c r="F106" s="55"/>
      <c r="G106" s="55"/>
      <c r="H106" s="53">
        <v>200</v>
      </c>
      <c r="I106" s="55"/>
      <c r="J106" s="55"/>
      <c r="K106" s="55">
        <f aca="true" t="shared" si="16" ref="K106:K143">SUM(F106:J106)</f>
        <v>200</v>
      </c>
      <c r="L106" s="56">
        <f aca="true" t="shared" si="17" ref="L106:M143">K106</f>
        <v>200</v>
      </c>
      <c r="M106" s="56">
        <f t="shared" si="17"/>
        <v>200</v>
      </c>
      <c r="N106" s="300">
        <v>65</v>
      </c>
      <c r="O106" s="325">
        <f t="shared" si="15"/>
        <v>32.5</v>
      </c>
    </row>
    <row r="107" spans="1:15" ht="12">
      <c r="A107" s="229"/>
      <c r="B107" s="55"/>
      <c r="C107" s="55"/>
      <c r="D107" s="59">
        <v>3</v>
      </c>
      <c r="E107" s="55" t="s">
        <v>94</v>
      </c>
      <c r="F107" s="55"/>
      <c r="G107" s="55"/>
      <c r="H107" s="53">
        <v>0</v>
      </c>
      <c r="I107" s="55"/>
      <c r="J107" s="55"/>
      <c r="K107" s="55">
        <f t="shared" si="16"/>
        <v>0</v>
      </c>
      <c r="L107" s="56">
        <f t="shared" si="17"/>
        <v>0</v>
      </c>
      <c r="M107" s="56">
        <f t="shared" si="17"/>
        <v>0</v>
      </c>
      <c r="N107" s="300">
        <v>0</v>
      </c>
      <c r="O107" s="325">
        <v>0</v>
      </c>
    </row>
    <row r="108" spans="1:15" ht="12.75" thickBot="1">
      <c r="A108" s="262"/>
      <c r="B108" s="258"/>
      <c r="C108" s="258"/>
      <c r="D108" s="263">
        <v>4</v>
      </c>
      <c r="E108" s="258" t="s">
        <v>95</v>
      </c>
      <c r="F108" s="258"/>
      <c r="G108" s="258"/>
      <c r="H108" s="264">
        <v>1000</v>
      </c>
      <c r="I108" s="258"/>
      <c r="J108" s="258"/>
      <c r="K108" s="258">
        <f t="shared" si="16"/>
        <v>1000</v>
      </c>
      <c r="L108" s="259">
        <f t="shared" si="17"/>
        <v>1000</v>
      </c>
      <c r="M108" s="259">
        <f t="shared" si="17"/>
        <v>1000</v>
      </c>
      <c r="N108" s="301">
        <v>242</v>
      </c>
      <c r="O108" s="326">
        <f t="shared" si="15"/>
        <v>24.2</v>
      </c>
    </row>
    <row r="109" spans="1:15" s="39" customFormat="1" ht="16.5" thickBot="1" thickTop="1">
      <c r="A109" s="256"/>
      <c r="B109" s="405" t="s">
        <v>96</v>
      </c>
      <c r="C109" s="405"/>
      <c r="D109" s="405"/>
      <c r="E109" s="405"/>
      <c r="F109" s="257"/>
      <c r="G109" s="257"/>
      <c r="H109" s="257"/>
      <c r="I109" s="257"/>
      <c r="J109" s="257"/>
      <c r="K109" s="265">
        <f>K110+K126+K151</f>
        <v>72270</v>
      </c>
      <c r="L109" s="261">
        <f t="shared" si="17"/>
        <v>72270</v>
      </c>
      <c r="M109" s="260">
        <f>M110+M126+M151</f>
        <v>72270</v>
      </c>
      <c r="N109" s="260">
        <f>N110+N126+N151</f>
        <v>37006</v>
      </c>
      <c r="O109" s="331">
        <f t="shared" si="15"/>
        <v>51.20520271205202</v>
      </c>
    </row>
    <row r="110" spans="1:15" s="4" customFormat="1" ht="12.75" thickTop="1">
      <c r="A110" s="236"/>
      <c r="B110" s="147">
        <v>1</v>
      </c>
      <c r="C110" s="399" t="s">
        <v>97</v>
      </c>
      <c r="D110" s="399"/>
      <c r="E110" s="399"/>
      <c r="F110" s="45"/>
      <c r="G110" s="45"/>
      <c r="H110" s="45"/>
      <c r="I110" s="45"/>
      <c r="J110" s="45"/>
      <c r="K110" s="45">
        <f>K112+K113+K114+K115+K116+K117+K118+K119+K120+K121+K122+K123+K124+K125</f>
        <v>34465</v>
      </c>
      <c r="L110" s="45">
        <f>L112+L113+L114+L115+L116+L117+L118+L119+L120+L121+L122+L123+L124+L125</f>
        <v>34465</v>
      </c>
      <c r="M110" s="42">
        <f>SUM(M112:M125)</f>
        <v>34465</v>
      </c>
      <c r="N110" s="42">
        <f>SUM(N112:N125)</f>
        <v>17223</v>
      </c>
      <c r="O110" s="325">
        <f t="shared" si="15"/>
        <v>49.972435804439286</v>
      </c>
    </row>
    <row r="111" spans="1:15" ht="12">
      <c r="A111" s="233"/>
      <c r="B111" s="147"/>
      <c r="C111" s="55" t="s">
        <v>98</v>
      </c>
      <c r="D111" s="392" t="s">
        <v>99</v>
      </c>
      <c r="E111" s="392"/>
      <c r="F111" s="55"/>
      <c r="G111" s="55"/>
      <c r="H111" s="55"/>
      <c r="I111" s="88"/>
      <c r="J111" s="88"/>
      <c r="K111" s="55"/>
      <c r="L111" s="56"/>
      <c r="M111" s="54"/>
      <c r="N111" s="54"/>
      <c r="O111" s="325"/>
    </row>
    <row r="112" spans="1:16" ht="12">
      <c r="A112" s="229"/>
      <c r="B112" s="55"/>
      <c r="C112" s="55"/>
      <c r="D112" s="59">
        <v>1</v>
      </c>
      <c r="E112" s="55" t="s">
        <v>13</v>
      </c>
      <c r="F112" s="55">
        <v>21300</v>
      </c>
      <c r="G112" s="53">
        <v>7500</v>
      </c>
      <c r="H112" s="55"/>
      <c r="I112" s="55"/>
      <c r="J112" s="55"/>
      <c r="K112" s="55">
        <f t="shared" si="16"/>
        <v>28800</v>
      </c>
      <c r="L112" s="56">
        <f t="shared" si="17"/>
        <v>28800</v>
      </c>
      <c r="M112" s="56">
        <f aca="true" t="shared" si="18" ref="M112:M125">L112</f>
        <v>28800</v>
      </c>
      <c r="N112" s="54">
        <v>14090</v>
      </c>
      <c r="O112" s="325">
        <f t="shared" si="15"/>
        <v>48.92361111111111</v>
      </c>
      <c r="P112" s="1" t="s">
        <v>47</v>
      </c>
    </row>
    <row r="113" spans="1:15" ht="12">
      <c r="A113" s="229"/>
      <c r="B113" s="55"/>
      <c r="C113" s="55"/>
      <c r="D113" s="59">
        <v>3</v>
      </c>
      <c r="E113" s="55" t="s">
        <v>100</v>
      </c>
      <c r="F113" s="55"/>
      <c r="G113" s="53"/>
      <c r="H113" s="55">
        <v>550</v>
      </c>
      <c r="I113" s="55"/>
      <c r="J113" s="55"/>
      <c r="K113" s="55">
        <f t="shared" si="16"/>
        <v>550</v>
      </c>
      <c r="L113" s="56">
        <f t="shared" si="17"/>
        <v>550</v>
      </c>
      <c r="M113" s="56">
        <f t="shared" si="18"/>
        <v>550</v>
      </c>
      <c r="N113" s="54">
        <v>224</v>
      </c>
      <c r="O113" s="325">
        <f t="shared" si="15"/>
        <v>40.72727272727273</v>
      </c>
    </row>
    <row r="114" spans="1:15" ht="12">
      <c r="A114" s="229"/>
      <c r="B114" s="55"/>
      <c r="C114" s="55"/>
      <c r="D114" s="59">
        <v>4</v>
      </c>
      <c r="E114" s="55" t="s">
        <v>101</v>
      </c>
      <c r="F114" s="55"/>
      <c r="G114" s="53"/>
      <c r="H114" s="55">
        <v>2600</v>
      </c>
      <c r="I114" s="55"/>
      <c r="J114" s="55"/>
      <c r="K114" s="55">
        <f t="shared" si="16"/>
        <v>2600</v>
      </c>
      <c r="L114" s="56">
        <f t="shared" si="17"/>
        <v>2600</v>
      </c>
      <c r="M114" s="56">
        <f t="shared" si="18"/>
        <v>2600</v>
      </c>
      <c r="N114" s="54">
        <v>1758</v>
      </c>
      <c r="O114" s="325">
        <f t="shared" si="15"/>
        <v>67.61538461538461</v>
      </c>
    </row>
    <row r="115" spans="1:15" ht="12">
      <c r="A115" s="229"/>
      <c r="B115" s="55"/>
      <c r="C115" s="55"/>
      <c r="D115" s="59">
        <v>5</v>
      </c>
      <c r="E115" s="55" t="s">
        <v>102</v>
      </c>
      <c r="F115" s="55"/>
      <c r="G115" s="53"/>
      <c r="H115" s="55">
        <v>90</v>
      </c>
      <c r="I115" s="55"/>
      <c r="J115" s="55"/>
      <c r="K115" s="55">
        <f t="shared" si="16"/>
        <v>90</v>
      </c>
      <c r="L115" s="56">
        <f t="shared" si="17"/>
        <v>90</v>
      </c>
      <c r="M115" s="56">
        <f t="shared" si="18"/>
        <v>90</v>
      </c>
      <c r="N115" s="54">
        <v>34</v>
      </c>
      <c r="O115" s="325">
        <f t="shared" si="15"/>
        <v>37.77777777777778</v>
      </c>
    </row>
    <row r="116" spans="1:16" ht="12">
      <c r="A116" s="229"/>
      <c r="B116" s="55"/>
      <c r="C116" s="55"/>
      <c r="D116" s="59">
        <v>6</v>
      </c>
      <c r="E116" s="55" t="s">
        <v>103</v>
      </c>
      <c r="F116" s="55"/>
      <c r="G116" s="53"/>
      <c r="H116" s="55">
        <v>170</v>
      </c>
      <c r="I116" s="55"/>
      <c r="J116" s="55"/>
      <c r="K116" s="55">
        <f t="shared" si="16"/>
        <v>170</v>
      </c>
      <c r="L116" s="56">
        <f t="shared" si="17"/>
        <v>170</v>
      </c>
      <c r="M116" s="56">
        <f t="shared" si="18"/>
        <v>170</v>
      </c>
      <c r="N116" s="54">
        <v>76</v>
      </c>
      <c r="O116" s="325">
        <f t="shared" si="15"/>
        <v>44.70588235294118</v>
      </c>
      <c r="P116" s="1" t="s">
        <v>47</v>
      </c>
    </row>
    <row r="117" spans="1:15" ht="12">
      <c r="A117" s="229"/>
      <c r="B117" s="55"/>
      <c r="C117" s="55"/>
      <c r="D117" s="59">
        <v>7</v>
      </c>
      <c r="E117" s="55" t="s">
        <v>104</v>
      </c>
      <c r="F117" s="55"/>
      <c r="G117" s="53"/>
      <c r="H117" s="55">
        <v>200</v>
      </c>
      <c r="I117" s="55"/>
      <c r="J117" s="55"/>
      <c r="K117" s="55">
        <f t="shared" si="16"/>
        <v>200</v>
      </c>
      <c r="L117" s="56">
        <f t="shared" si="17"/>
        <v>200</v>
      </c>
      <c r="M117" s="56">
        <f t="shared" si="18"/>
        <v>200</v>
      </c>
      <c r="N117" s="54">
        <v>78</v>
      </c>
      <c r="O117" s="325">
        <f t="shared" si="15"/>
        <v>39</v>
      </c>
    </row>
    <row r="118" spans="1:15" ht="12">
      <c r="A118" s="229"/>
      <c r="B118" s="55"/>
      <c r="C118" s="55"/>
      <c r="D118" s="59">
        <v>8</v>
      </c>
      <c r="E118" s="55" t="s">
        <v>105</v>
      </c>
      <c r="F118" s="55"/>
      <c r="G118" s="53"/>
      <c r="H118" s="55">
        <v>0</v>
      </c>
      <c r="I118" s="55"/>
      <c r="J118" s="55"/>
      <c r="K118" s="55">
        <f t="shared" si="16"/>
        <v>0</v>
      </c>
      <c r="L118" s="56">
        <f t="shared" si="17"/>
        <v>0</v>
      </c>
      <c r="M118" s="56">
        <f t="shared" si="18"/>
        <v>0</v>
      </c>
      <c r="N118" s="54">
        <v>0</v>
      </c>
      <c r="O118" s="325">
        <v>0</v>
      </c>
    </row>
    <row r="119" spans="1:15" ht="12">
      <c r="A119" s="229"/>
      <c r="B119" s="55"/>
      <c r="C119" s="55"/>
      <c r="D119" s="59">
        <v>9</v>
      </c>
      <c r="E119" s="55" t="s">
        <v>106</v>
      </c>
      <c r="F119" s="55"/>
      <c r="G119" s="53"/>
      <c r="H119" s="55">
        <v>200</v>
      </c>
      <c r="I119" s="55"/>
      <c r="J119" s="55"/>
      <c r="K119" s="55">
        <f t="shared" si="16"/>
        <v>200</v>
      </c>
      <c r="L119" s="56">
        <f t="shared" si="17"/>
        <v>200</v>
      </c>
      <c r="M119" s="56">
        <f t="shared" si="18"/>
        <v>200</v>
      </c>
      <c r="N119" s="54">
        <v>145</v>
      </c>
      <c r="O119" s="325">
        <f t="shared" si="15"/>
        <v>72.5</v>
      </c>
    </row>
    <row r="120" spans="1:15" ht="12">
      <c r="A120" s="229"/>
      <c r="B120" s="55"/>
      <c r="C120" s="55"/>
      <c r="D120" s="59">
        <v>10</v>
      </c>
      <c r="E120" s="55" t="s">
        <v>107</v>
      </c>
      <c r="F120" s="55"/>
      <c r="G120" s="53"/>
      <c r="H120" s="55">
        <v>100</v>
      </c>
      <c r="I120" s="55"/>
      <c r="J120" s="55"/>
      <c r="K120" s="55">
        <f t="shared" si="16"/>
        <v>100</v>
      </c>
      <c r="L120" s="56">
        <f t="shared" si="17"/>
        <v>100</v>
      </c>
      <c r="M120" s="56">
        <f t="shared" si="18"/>
        <v>100</v>
      </c>
      <c r="N120" s="54">
        <v>0</v>
      </c>
      <c r="O120" s="325">
        <f t="shared" si="15"/>
        <v>0</v>
      </c>
    </row>
    <row r="121" spans="1:16" ht="12">
      <c r="A121" s="229"/>
      <c r="B121" s="55"/>
      <c r="C121" s="55"/>
      <c r="D121" s="59">
        <v>11</v>
      </c>
      <c r="E121" s="55" t="s">
        <v>108</v>
      </c>
      <c r="F121" s="55"/>
      <c r="G121" s="53"/>
      <c r="H121" s="55">
        <v>60</v>
      </c>
      <c r="I121" s="55"/>
      <c r="J121" s="55"/>
      <c r="K121" s="55">
        <f t="shared" si="16"/>
        <v>60</v>
      </c>
      <c r="L121" s="56">
        <f t="shared" si="17"/>
        <v>60</v>
      </c>
      <c r="M121" s="56">
        <f t="shared" si="18"/>
        <v>60</v>
      </c>
      <c r="N121" s="54">
        <v>10</v>
      </c>
      <c r="O121" s="325">
        <f t="shared" si="15"/>
        <v>16.666666666666664</v>
      </c>
      <c r="P121" s="1" t="s">
        <v>47</v>
      </c>
    </row>
    <row r="122" spans="1:15" ht="12">
      <c r="A122" s="229"/>
      <c r="B122" s="55"/>
      <c r="C122" s="55"/>
      <c r="D122" s="59">
        <v>12</v>
      </c>
      <c r="E122" s="55" t="s">
        <v>109</v>
      </c>
      <c r="F122" s="55"/>
      <c r="G122" s="55"/>
      <c r="H122" s="55">
        <v>50</v>
      </c>
      <c r="I122" s="55"/>
      <c r="J122" s="55"/>
      <c r="K122" s="55">
        <f t="shared" si="16"/>
        <v>50</v>
      </c>
      <c r="L122" s="56">
        <f t="shared" si="17"/>
        <v>50</v>
      </c>
      <c r="M122" s="56">
        <f t="shared" si="18"/>
        <v>50</v>
      </c>
      <c r="N122" s="54">
        <v>0</v>
      </c>
      <c r="O122" s="325">
        <f t="shared" si="15"/>
        <v>0</v>
      </c>
    </row>
    <row r="123" spans="1:15" ht="12">
      <c r="A123" s="229"/>
      <c r="B123" s="55"/>
      <c r="C123" s="55"/>
      <c r="D123" s="59">
        <v>13</v>
      </c>
      <c r="E123" s="55" t="s">
        <v>110</v>
      </c>
      <c r="F123" s="55"/>
      <c r="G123" s="55"/>
      <c r="H123" s="55">
        <v>205</v>
      </c>
      <c r="I123" s="55"/>
      <c r="J123" s="55"/>
      <c r="K123" s="55">
        <f t="shared" si="16"/>
        <v>205</v>
      </c>
      <c r="L123" s="56">
        <f t="shared" si="17"/>
        <v>205</v>
      </c>
      <c r="M123" s="56">
        <f t="shared" si="18"/>
        <v>205</v>
      </c>
      <c r="N123" s="54">
        <v>0</v>
      </c>
      <c r="O123" s="325">
        <f t="shared" si="15"/>
        <v>0</v>
      </c>
    </row>
    <row r="124" spans="1:16" ht="12">
      <c r="A124" s="234"/>
      <c r="B124" s="96"/>
      <c r="C124" s="96"/>
      <c r="D124" s="94">
        <v>14</v>
      </c>
      <c r="E124" s="96" t="s">
        <v>111</v>
      </c>
      <c r="F124" s="96"/>
      <c r="G124" s="96"/>
      <c r="H124" s="96">
        <v>140</v>
      </c>
      <c r="I124" s="96"/>
      <c r="J124" s="96"/>
      <c r="K124" s="96">
        <f t="shared" si="16"/>
        <v>140</v>
      </c>
      <c r="L124" s="111">
        <f t="shared" si="17"/>
        <v>140</v>
      </c>
      <c r="M124" s="111">
        <f t="shared" si="18"/>
        <v>140</v>
      </c>
      <c r="N124" s="321">
        <v>117</v>
      </c>
      <c r="O124" s="325">
        <f t="shared" si="15"/>
        <v>83.57142857142857</v>
      </c>
      <c r="P124" s="1" t="s">
        <v>47</v>
      </c>
    </row>
    <row r="125" spans="1:15" ht="12.75" thickBot="1">
      <c r="A125" s="350"/>
      <c r="B125" s="351"/>
      <c r="C125" s="351"/>
      <c r="D125" s="352">
        <v>15</v>
      </c>
      <c r="E125" s="353" t="s">
        <v>112</v>
      </c>
      <c r="F125" s="351"/>
      <c r="G125" s="351"/>
      <c r="H125" s="353">
        <v>1300</v>
      </c>
      <c r="I125" s="351"/>
      <c r="J125" s="351"/>
      <c r="K125" s="351">
        <f t="shared" si="16"/>
        <v>1300</v>
      </c>
      <c r="L125" s="353">
        <f t="shared" si="17"/>
        <v>1300</v>
      </c>
      <c r="M125" s="353">
        <f t="shared" si="18"/>
        <v>1300</v>
      </c>
      <c r="N125" s="284">
        <v>691</v>
      </c>
      <c r="O125" s="341">
        <f t="shared" si="15"/>
        <v>53.15384615384615</v>
      </c>
    </row>
    <row r="126" spans="1:15" ht="12">
      <c r="A126" s="233"/>
      <c r="B126" s="147">
        <v>2</v>
      </c>
      <c r="C126" s="399" t="s">
        <v>113</v>
      </c>
      <c r="D126" s="399"/>
      <c r="E126" s="399"/>
      <c r="F126" s="45"/>
      <c r="G126" s="45"/>
      <c r="H126" s="45"/>
      <c r="I126" s="45"/>
      <c r="J126" s="45"/>
      <c r="K126" s="45">
        <f>K127+K128+K129+K130+K131+K132+K133+K134+K135+K136+K137+K138+K139+K140+K141+K142+K143</f>
        <v>33745</v>
      </c>
      <c r="L126" s="343">
        <f t="shared" si="17"/>
        <v>33745</v>
      </c>
      <c r="M126" s="344">
        <f>SUM(M128:M143)</f>
        <v>33745</v>
      </c>
      <c r="N126" s="344">
        <f>SUM(N128:N143)</f>
        <v>18797</v>
      </c>
      <c r="O126" s="325">
        <f t="shared" si="15"/>
        <v>55.70306712105497</v>
      </c>
    </row>
    <row r="127" spans="1:17" ht="12">
      <c r="A127" s="233"/>
      <c r="B127" s="147"/>
      <c r="C127" s="154" t="s">
        <v>114</v>
      </c>
      <c r="D127" s="392" t="s">
        <v>113</v>
      </c>
      <c r="E127" s="392"/>
      <c r="F127" s="155"/>
      <c r="G127" s="88"/>
      <c r="H127" s="88"/>
      <c r="I127" s="88"/>
      <c r="J127" s="88"/>
      <c r="K127" s="55"/>
      <c r="L127" s="56"/>
      <c r="M127" s="45"/>
      <c r="N127" s="291"/>
      <c r="O127" s="325"/>
      <c r="Q127" s="1" t="s">
        <v>47</v>
      </c>
    </row>
    <row r="128" spans="1:15" ht="12">
      <c r="A128" s="233"/>
      <c r="B128" s="131"/>
      <c r="C128" s="154"/>
      <c r="D128" s="59">
        <v>1</v>
      </c>
      <c r="E128" s="52" t="s">
        <v>115</v>
      </c>
      <c r="F128" s="156">
        <v>20500</v>
      </c>
      <c r="G128" s="55">
        <v>7200</v>
      </c>
      <c r="H128" s="55"/>
      <c r="I128" s="55"/>
      <c r="J128" s="55"/>
      <c r="K128" s="55">
        <f t="shared" si="16"/>
        <v>27700</v>
      </c>
      <c r="L128" s="56">
        <f t="shared" si="17"/>
        <v>27700</v>
      </c>
      <c r="M128" s="56">
        <f aca="true" t="shared" si="19" ref="M128:M143">L128</f>
        <v>27700</v>
      </c>
      <c r="N128" s="54">
        <v>14804</v>
      </c>
      <c r="O128" s="325">
        <f t="shared" si="15"/>
        <v>53.44404332129964</v>
      </c>
    </row>
    <row r="129" spans="1:15" ht="12">
      <c r="A129" s="233"/>
      <c r="B129" s="147"/>
      <c r="C129" s="154"/>
      <c r="D129" s="59">
        <v>3</v>
      </c>
      <c r="E129" s="87" t="s">
        <v>103</v>
      </c>
      <c r="F129" s="88"/>
      <c r="G129" s="44"/>
      <c r="H129" s="88">
        <v>180</v>
      </c>
      <c r="I129" s="88"/>
      <c r="J129" s="88"/>
      <c r="K129" s="55">
        <f t="shared" si="16"/>
        <v>180</v>
      </c>
      <c r="L129" s="56">
        <f t="shared" si="17"/>
        <v>180</v>
      </c>
      <c r="M129" s="56">
        <f t="shared" si="19"/>
        <v>180</v>
      </c>
      <c r="N129" s="54">
        <v>76</v>
      </c>
      <c r="O129" s="325">
        <f t="shared" si="15"/>
        <v>42.22222222222222</v>
      </c>
    </row>
    <row r="130" spans="1:15" ht="12">
      <c r="A130" s="233"/>
      <c r="B130" s="147"/>
      <c r="C130" s="154"/>
      <c r="D130" s="59">
        <v>4</v>
      </c>
      <c r="E130" s="87" t="s">
        <v>116</v>
      </c>
      <c r="F130" s="88"/>
      <c r="G130" s="88"/>
      <c r="H130" s="88">
        <v>550</v>
      </c>
      <c r="I130" s="88"/>
      <c r="J130" s="88"/>
      <c r="K130" s="55">
        <f t="shared" si="16"/>
        <v>550</v>
      </c>
      <c r="L130" s="56">
        <f t="shared" si="17"/>
        <v>550</v>
      </c>
      <c r="M130" s="56">
        <f t="shared" si="19"/>
        <v>550</v>
      </c>
      <c r="N130" s="54">
        <v>198</v>
      </c>
      <c r="O130" s="325">
        <f t="shared" si="15"/>
        <v>36</v>
      </c>
    </row>
    <row r="131" spans="1:15" ht="12">
      <c r="A131" s="233"/>
      <c r="B131" s="147"/>
      <c r="C131" s="154"/>
      <c r="D131" s="59">
        <v>5</v>
      </c>
      <c r="E131" s="87" t="s">
        <v>101</v>
      </c>
      <c r="F131" s="88"/>
      <c r="G131" s="88"/>
      <c r="H131" s="88">
        <v>2800</v>
      </c>
      <c r="I131" s="88"/>
      <c r="J131" s="88"/>
      <c r="K131" s="55">
        <f t="shared" si="16"/>
        <v>2800</v>
      </c>
      <c r="L131" s="56">
        <f t="shared" si="17"/>
        <v>2800</v>
      </c>
      <c r="M131" s="56">
        <f t="shared" si="19"/>
        <v>2800</v>
      </c>
      <c r="N131" s="54">
        <v>1758</v>
      </c>
      <c r="O131" s="325">
        <f t="shared" si="15"/>
        <v>62.78571428571429</v>
      </c>
    </row>
    <row r="132" spans="1:15" ht="12">
      <c r="A132" s="233"/>
      <c r="B132" s="147"/>
      <c r="C132" s="154"/>
      <c r="D132" s="59">
        <v>6</v>
      </c>
      <c r="E132" s="87" t="s">
        <v>102</v>
      </c>
      <c r="F132" s="88"/>
      <c r="G132" s="88"/>
      <c r="H132" s="88">
        <v>90</v>
      </c>
      <c r="I132" s="88"/>
      <c r="J132" s="88"/>
      <c r="K132" s="55">
        <f t="shared" si="16"/>
        <v>90</v>
      </c>
      <c r="L132" s="56">
        <f t="shared" si="17"/>
        <v>90</v>
      </c>
      <c r="M132" s="56">
        <f t="shared" si="19"/>
        <v>90</v>
      </c>
      <c r="N132" s="54">
        <v>34</v>
      </c>
      <c r="O132" s="325">
        <f t="shared" si="15"/>
        <v>37.77777777777778</v>
      </c>
    </row>
    <row r="133" spans="1:15" ht="12">
      <c r="A133" s="233"/>
      <c r="B133" s="147"/>
      <c r="C133" s="154"/>
      <c r="D133" s="59">
        <v>7</v>
      </c>
      <c r="E133" s="87" t="s">
        <v>117</v>
      </c>
      <c r="F133" s="88"/>
      <c r="G133" s="88"/>
      <c r="H133" s="88">
        <v>200</v>
      </c>
      <c r="I133" s="88"/>
      <c r="J133" s="88"/>
      <c r="K133" s="55">
        <f t="shared" si="16"/>
        <v>200</v>
      </c>
      <c r="L133" s="56">
        <f t="shared" si="17"/>
        <v>200</v>
      </c>
      <c r="M133" s="56">
        <f t="shared" si="19"/>
        <v>200</v>
      </c>
      <c r="N133" s="54">
        <v>100</v>
      </c>
      <c r="O133" s="325">
        <f t="shared" si="15"/>
        <v>50</v>
      </c>
    </row>
    <row r="134" spans="1:15" ht="12">
      <c r="A134" s="233"/>
      <c r="B134" s="147"/>
      <c r="C134" s="154"/>
      <c r="D134" s="59">
        <v>8</v>
      </c>
      <c r="E134" s="87" t="s">
        <v>215</v>
      </c>
      <c r="F134" s="88"/>
      <c r="G134" s="88"/>
      <c r="H134" s="88">
        <v>0</v>
      </c>
      <c r="I134" s="88"/>
      <c r="J134" s="88"/>
      <c r="K134" s="55">
        <f t="shared" si="16"/>
        <v>0</v>
      </c>
      <c r="L134" s="56">
        <f t="shared" si="17"/>
        <v>0</v>
      </c>
      <c r="M134" s="56">
        <f t="shared" si="19"/>
        <v>0</v>
      </c>
      <c r="N134" s="54">
        <v>97</v>
      </c>
      <c r="O134" s="325">
        <v>0</v>
      </c>
    </row>
    <row r="135" spans="1:15" ht="12">
      <c r="A135" s="233"/>
      <c r="B135" s="147"/>
      <c r="C135" s="154"/>
      <c r="D135" s="59">
        <v>9</v>
      </c>
      <c r="E135" s="87" t="s">
        <v>106</v>
      </c>
      <c r="F135" s="88"/>
      <c r="G135" s="88"/>
      <c r="H135" s="88">
        <v>250</v>
      </c>
      <c r="I135" s="88"/>
      <c r="J135" s="88"/>
      <c r="K135" s="55">
        <f t="shared" si="16"/>
        <v>250</v>
      </c>
      <c r="L135" s="56">
        <f t="shared" si="17"/>
        <v>250</v>
      </c>
      <c r="M135" s="56">
        <f t="shared" si="19"/>
        <v>250</v>
      </c>
      <c r="N135" s="54">
        <v>233</v>
      </c>
      <c r="O135" s="325">
        <f t="shared" si="15"/>
        <v>93.2</v>
      </c>
    </row>
    <row r="136" spans="1:15" ht="12">
      <c r="A136" s="233"/>
      <c r="B136" s="147"/>
      <c r="C136" s="154"/>
      <c r="D136" s="59">
        <v>10</v>
      </c>
      <c r="E136" s="87" t="s">
        <v>118</v>
      </c>
      <c r="F136" s="88"/>
      <c r="G136" s="88"/>
      <c r="H136" s="88">
        <v>10</v>
      </c>
      <c r="I136" s="88"/>
      <c r="J136" s="88"/>
      <c r="K136" s="55">
        <f t="shared" si="16"/>
        <v>10</v>
      </c>
      <c r="L136" s="56">
        <f t="shared" si="17"/>
        <v>10</v>
      </c>
      <c r="M136" s="56">
        <f t="shared" si="19"/>
        <v>10</v>
      </c>
      <c r="N136" s="54">
        <v>0</v>
      </c>
      <c r="O136" s="325">
        <f t="shared" si="15"/>
        <v>0</v>
      </c>
    </row>
    <row r="137" spans="1:15" ht="12">
      <c r="A137" s="233"/>
      <c r="B137" s="147"/>
      <c r="C137" s="154"/>
      <c r="D137" s="59">
        <v>11</v>
      </c>
      <c r="E137" s="87" t="s">
        <v>119</v>
      </c>
      <c r="F137" s="88"/>
      <c r="G137" s="88"/>
      <c r="H137" s="88">
        <v>150</v>
      </c>
      <c r="I137" s="88"/>
      <c r="J137" s="88"/>
      <c r="K137" s="55">
        <f t="shared" si="16"/>
        <v>150</v>
      </c>
      <c r="L137" s="56">
        <f t="shared" si="17"/>
        <v>150</v>
      </c>
      <c r="M137" s="56">
        <f t="shared" si="19"/>
        <v>150</v>
      </c>
      <c r="N137" s="54">
        <v>143</v>
      </c>
      <c r="O137" s="325">
        <f t="shared" si="15"/>
        <v>95.33333333333334</v>
      </c>
    </row>
    <row r="138" spans="1:15" ht="12">
      <c r="A138" s="233"/>
      <c r="B138" s="147"/>
      <c r="C138" s="154"/>
      <c r="D138" s="59">
        <v>12</v>
      </c>
      <c r="E138" s="55" t="s">
        <v>107</v>
      </c>
      <c r="F138" s="88"/>
      <c r="G138" s="88"/>
      <c r="H138" s="88">
        <v>120</v>
      </c>
      <c r="I138" s="88"/>
      <c r="J138" s="88"/>
      <c r="K138" s="55">
        <f t="shared" si="16"/>
        <v>120</v>
      </c>
      <c r="L138" s="56">
        <f t="shared" si="17"/>
        <v>120</v>
      </c>
      <c r="M138" s="56">
        <f t="shared" si="19"/>
        <v>120</v>
      </c>
      <c r="N138" s="54">
        <v>0</v>
      </c>
      <c r="O138" s="325">
        <f t="shared" si="15"/>
        <v>0</v>
      </c>
    </row>
    <row r="139" spans="1:15" ht="12">
      <c r="A139" s="233"/>
      <c r="B139" s="147"/>
      <c r="C139" s="154"/>
      <c r="D139" s="59">
        <v>13</v>
      </c>
      <c r="E139" s="88" t="s">
        <v>120</v>
      </c>
      <c r="F139" s="88"/>
      <c r="G139" s="88"/>
      <c r="H139" s="88">
        <v>0</v>
      </c>
      <c r="I139" s="88"/>
      <c r="J139" s="88"/>
      <c r="K139" s="55">
        <f t="shared" si="16"/>
        <v>0</v>
      </c>
      <c r="L139" s="56">
        <f t="shared" si="17"/>
        <v>0</v>
      </c>
      <c r="M139" s="56">
        <f t="shared" si="19"/>
        <v>0</v>
      </c>
      <c r="N139" s="54">
        <v>0</v>
      </c>
      <c r="O139" s="325">
        <v>0</v>
      </c>
    </row>
    <row r="140" spans="1:17" ht="12">
      <c r="A140" s="229"/>
      <c r="B140" s="88"/>
      <c r="C140" s="55"/>
      <c r="D140" s="59">
        <v>14</v>
      </c>
      <c r="E140" s="88" t="s">
        <v>110</v>
      </c>
      <c r="F140" s="88"/>
      <c r="G140" s="88"/>
      <c r="H140" s="88">
        <v>205</v>
      </c>
      <c r="I140" s="88"/>
      <c r="J140" s="88"/>
      <c r="K140" s="55">
        <f t="shared" si="16"/>
        <v>205</v>
      </c>
      <c r="L140" s="56">
        <f t="shared" si="17"/>
        <v>205</v>
      </c>
      <c r="M140" s="56">
        <f t="shared" si="19"/>
        <v>205</v>
      </c>
      <c r="N140" s="54">
        <v>0</v>
      </c>
      <c r="O140" s="325">
        <f t="shared" si="15"/>
        <v>0</v>
      </c>
      <c r="Q140" s="1" t="s">
        <v>47</v>
      </c>
    </row>
    <row r="141" spans="1:15" ht="12">
      <c r="A141" s="229"/>
      <c r="B141" s="55"/>
      <c r="C141" s="55"/>
      <c r="D141" s="59">
        <v>15</v>
      </c>
      <c r="E141" s="55" t="s">
        <v>52</v>
      </c>
      <c r="F141" s="55"/>
      <c r="G141" s="55"/>
      <c r="H141" s="55">
        <v>90</v>
      </c>
      <c r="I141" s="55"/>
      <c r="J141" s="55"/>
      <c r="K141" s="55">
        <f t="shared" si="16"/>
        <v>90</v>
      </c>
      <c r="L141" s="56">
        <f t="shared" si="17"/>
        <v>90</v>
      </c>
      <c r="M141" s="56">
        <f t="shared" si="19"/>
        <v>90</v>
      </c>
      <c r="N141" s="54">
        <v>77</v>
      </c>
      <c r="O141" s="325">
        <f t="shared" si="15"/>
        <v>85.55555555555556</v>
      </c>
    </row>
    <row r="142" spans="1:15" ht="12">
      <c r="A142" s="229"/>
      <c r="B142" s="55"/>
      <c r="C142" s="55"/>
      <c r="D142" s="59">
        <v>16</v>
      </c>
      <c r="E142" s="96" t="s">
        <v>121</v>
      </c>
      <c r="F142" s="55"/>
      <c r="G142" s="55">
        <v>100</v>
      </c>
      <c r="H142" s="55">
        <v>300</v>
      </c>
      <c r="I142" s="55"/>
      <c r="J142" s="55"/>
      <c r="K142" s="55">
        <f t="shared" si="16"/>
        <v>400</v>
      </c>
      <c r="L142" s="56">
        <f t="shared" si="17"/>
        <v>400</v>
      </c>
      <c r="M142" s="56">
        <f t="shared" si="19"/>
        <v>400</v>
      </c>
      <c r="N142" s="54">
        <v>494</v>
      </c>
      <c r="O142" s="325">
        <f t="shared" si="15"/>
        <v>123.50000000000001</v>
      </c>
    </row>
    <row r="143" spans="1:15" ht="12.75" thickBot="1">
      <c r="A143" s="244"/>
      <c r="B143" s="245"/>
      <c r="C143" s="276"/>
      <c r="D143" s="246">
        <v>13</v>
      </c>
      <c r="E143" s="245" t="s">
        <v>112</v>
      </c>
      <c r="F143" s="277"/>
      <c r="G143" s="245"/>
      <c r="H143" s="245">
        <v>1000</v>
      </c>
      <c r="I143" s="245"/>
      <c r="J143" s="245"/>
      <c r="K143" s="245">
        <f t="shared" si="16"/>
        <v>1000</v>
      </c>
      <c r="L143" s="254">
        <f t="shared" si="17"/>
        <v>1000</v>
      </c>
      <c r="M143" s="254">
        <f t="shared" si="19"/>
        <v>1000</v>
      </c>
      <c r="N143" s="276">
        <v>783</v>
      </c>
      <c r="O143" s="341">
        <f t="shared" si="15"/>
        <v>78.3</v>
      </c>
    </row>
    <row r="144" spans="1:16" ht="12.75" thickBot="1">
      <c r="A144" s="223"/>
      <c r="B144" s="33"/>
      <c r="C144" s="33"/>
      <c r="D144" s="157"/>
      <c r="E144" s="33"/>
      <c r="F144" s="33"/>
      <c r="G144" s="33"/>
      <c r="H144" s="33"/>
      <c r="I144" s="33"/>
      <c r="J144" s="33"/>
      <c r="K144" s="152"/>
      <c r="L144" s="33"/>
      <c r="M144" s="152"/>
      <c r="N144" s="152"/>
      <c r="O144" s="237"/>
      <c r="P144" s="33"/>
    </row>
    <row r="145" spans="1:15" ht="12" customHeight="1" thickBot="1">
      <c r="A145" s="402" t="s">
        <v>214</v>
      </c>
      <c r="B145" s="403"/>
      <c r="C145" s="403"/>
      <c r="D145" s="403"/>
      <c r="E145" s="403"/>
      <c r="F145" s="403"/>
      <c r="G145" s="403"/>
      <c r="H145" s="403"/>
      <c r="I145" s="403"/>
      <c r="J145" s="403"/>
      <c r="K145" s="403"/>
      <c r="L145" s="207"/>
      <c r="M145" s="247"/>
      <c r="N145" s="290"/>
      <c r="O145" s="208"/>
    </row>
    <row r="146" spans="1:15" ht="12" customHeight="1" thickBot="1">
      <c r="A146" s="239"/>
      <c r="B146" s="158"/>
      <c r="C146" s="7"/>
      <c r="D146" s="8"/>
      <c r="E146" s="9"/>
      <c r="F146" s="404" t="s">
        <v>0</v>
      </c>
      <c r="G146" s="404"/>
      <c r="H146" s="404"/>
      <c r="I146" s="404"/>
      <c r="J146" s="404"/>
      <c r="K146" s="404"/>
      <c r="L146" s="5"/>
      <c r="M146" s="159"/>
      <c r="N146" s="302"/>
      <c r="O146" s="240"/>
    </row>
    <row r="147" spans="1:15" ht="12">
      <c r="A147" s="225"/>
      <c r="B147" s="125" t="s">
        <v>2</v>
      </c>
      <c r="C147" s="16" t="s">
        <v>3</v>
      </c>
      <c r="D147" s="387" t="s">
        <v>46</v>
      </c>
      <c r="E147" s="387"/>
      <c r="F147" s="387"/>
      <c r="G147" s="387"/>
      <c r="H147" s="387"/>
      <c r="I147" s="387"/>
      <c r="J147" s="387"/>
      <c r="K147" s="387"/>
      <c r="L147" s="13"/>
      <c r="M147" s="14"/>
      <c r="N147" s="298"/>
      <c r="O147" s="210"/>
    </row>
    <row r="148" spans="1:15" ht="11.25" customHeight="1" thickBot="1">
      <c r="A148" s="224"/>
      <c r="B148" s="126" t="s">
        <v>5</v>
      </c>
      <c r="C148" s="127" t="s">
        <v>6</v>
      </c>
      <c r="D148" s="123"/>
      <c r="E148" s="124" t="s">
        <v>7</v>
      </c>
      <c r="F148" s="388">
        <v>610</v>
      </c>
      <c r="G148" s="389">
        <v>620</v>
      </c>
      <c r="H148" s="389">
        <v>630</v>
      </c>
      <c r="I148" s="389">
        <v>640</v>
      </c>
      <c r="J148" s="390">
        <v>650</v>
      </c>
      <c r="K148" s="391" t="s">
        <v>8</v>
      </c>
      <c r="L148" s="287" t="s">
        <v>1</v>
      </c>
      <c r="M148" s="287" t="s">
        <v>1</v>
      </c>
      <c r="N148" s="314" t="s">
        <v>200</v>
      </c>
      <c r="O148" s="342" t="s">
        <v>196</v>
      </c>
    </row>
    <row r="149" spans="1:15" ht="11.25" customHeight="1" thickBot="1" thickTop="1">
      <c r="A149" s="226"/>
      <c r="B149" s="128"/>
      <c r="C149" s="22"/>
      <c r="D149" s="23"/>
      <c r="E149" s="24"/>
      <c r="F149" s="388"/>
      <c r="G149" s="389"/>
      <c r="H149" s="389"/>
      <c r="I149" s="389"/>
      <c r="J149" s="390"/>
      <c r="K149" s="390"/>
      <c r="L149" s="309" t="s">
        <v>211</v>
      </c>
      <c r="M149" s="309" t="s">
        <v>197</v>
      </c>
      <c r="N149" s="315" t="s">
        <v>212</v>
      </c>
      <c r="O149" s="289" t="s">
        <v>199</v>
      </c>
    </row>
    <row r="150" spans="1:15" s="153" customFormat="1" ht="14.25" customHeight="1" thickBot="1" thickTop="1">
      <c r="A150" s="238"/>
      <c r="B150" s="142" t="s">
        <v>96</v>
      </c>
      <c r="C150" s="142"/>
      <c r="D150" s="160"/>
      <c r="E150" s="142"/>
      <c r="F150" s="142"/>
      <c r="G150" s="142"/>
      <c r="H150" s="142"/>
      <c r="I150" s="142"/>
      <c r="J150" s="142"/>
      <c r="K150" s="161"/>
      <c r="L150" s="129"/>
      <c r="M150" s="149"/>
      <c r="N150" s="149"/>
      <c r="O150" s="235"/>
    </row>
    <row r="151" spans="1:15" ht="12.75" thickTop="1">
      <c r="A151" s="233"/>
      <c r="B151" s="147">
        <v>3</v>
      </c>
      <c r="C151" s="399" t="s">
        <v>122</v>
      </c>
      <c r="D151" s="399"/>
      <c r="E151" s="399"/>
      <c r="F151" s="45"/>
      <c r="G151" s="45"/>
      <c r="H151" s="45"/>
      <c r="I151" s="45"/>
      <c r="J151" s="88"/>
      <c r="K151" s="42">
        <f>K153+K154+K155</f>
        <v>4060</v>
      </c>
      <c r="L151" s="42">
        <f>L153+L154+L155</f>
        <v>4060</v>
      </c>
      <c r="M151" s="45">
        <f>SUM(M153:M155)</f>
        <v>4060</v>
      </c>
      <c r="N151" s="45">
        <f>SUM(N153:N155)</f>
        <v>986</v>
      </c>
      <c r="O151" s="325">
        <f>N151/M151*100</f>
        <v>24.285714285714285</v>
      </c>
    </row>
    <row r="152" spans="1:15" ht="12">
      <c r="A152" s="229"/>
      <c r="B152" s="55"/>
      <c r="C152" s="59" t="s">
        <v>123</v>
      </c>
      <c r="D152" s="392" t="s">
        <v>122</v>
      </c>
      <c r="E152" s="392"/>
      <c r="F152" s="55"/>
      <c r="G152" s="55"/>
      <c r="H152" s="55"/>
      <c r="I152" s="55"/>
      <c r="J152" s="55"/>
      <c r="K152" s="55"/>
      <c r="L152" s="88"/>
      <c r="M152" s="88"/>
      <c r="N152" s="296"/>
      <c r="O152" s="325"/>
    </row>
    <row r="153" spans="1:15" ht="12">
      <c r="A153" s="229"/>
      <c r="B153" s="55"/>
      <c r="C153" s="55"/>
      <c r="D153" s="59">
        <v>1</v>
      </c>
      <c r="E153" s="55" t="s">
        <v>13</v>
      </c>
      <c r="F153" s="55">
        <v>3000</v>
      </c>
      <c r="G153" s="55">
        <v>1000</v>
      </c>
      <c r="H153" s="55"/>
      <c r="I153" s="55"/>
      <c r="J153" s="55"/>
      <c r="K153" s="53">
        <f>SUM(F153:J153)</f>
        <v>4000</v>
      </c>
      <c r="L153" s="44">
        <f>K153</f>
        <v>4000</v>
      </c>
      <c r="M153" s="44">
        <f>L153</f>
        <v>4000</v>
      </c>
      <c r="N153" s="296">
        <v>938</v>
      </c>
      <c r="O153" s="325">
        <f aca="true" t="shared" si="20" ref="O153:O186">N153/M153*100</f>
        <v>23.45</v>
      </c>
    </row>
    <row r="154" spans="1:15" ht="12">
      <c r="A154" s="229"/>
      <c r="B154" s="55"/>
      <c r="C154" s="55"/>
      <c r="D154" s="59">
        <v>3</v>
      </c>
      <c r="E154" s="55" t="s">
        <v>124</v>
      </c>
      <c r="F154" s="55"/>
      <c r="G154" s="55"/>
      <c r="H154" s="55"/>
      <c r="I154" s="55"/>
      <c r="J154" s="55"/>
      <c r="K154" s="53">
        <f aca="true" t="shared" si="21" ref="K154:K171">SUM(F154:J154)</f>
        <v>0</v>
      </c>
      <c r="L154" s="44">
        <f aca="true" t="shared" si="22" ref="L154:M172">K154</f>
        <v>0</v>
      </c>
      <c r="M154" s="44">
        <f t="shared" si="22"/>
        <v>0</v>
      </c>
      <c r="N154" s="296">
        <v>0</v>
      </c>
      <c r="O154" s="325">
        <v>0</v>
      </c>
    </row>
    <row r="155" spans="1:15" ht="12.75" thickBot="1">
      <c r="A155" s="262"/>
      <c r="B155" s="258"/>
      <c r="C155" s="258"/>
      <c r="D155" s="263">
        <v>4</v>
      </c>
      <c r="E155" s="258" t="s">
        <v>52</v>
      </c>
      <c r="F155" s="258"/>
      <c r="G155" s="258"/>
      <c r="H155" s="258">
        <v>60</v>
      </c>
      <c r="I155" s="258"/>
      <c r="J155" s="258"/>
      <c r="K155" s="264">
        <f t="shared" si="21"/>
        <v>60</v>
      </c>
      <c r="L155" s="264">
        <f t="shared" si="22"/>
        <v>60</v>
      </c>
      <c r="M155" s="264">
        <f t="shared" si="22"/>
        <v>60</v>
      </c>
      <c r="N155" s="303">
        <v>48</v>
      </c>
      <c r="O155" s="326">
        <f t="shared" si="20"/>
        <v>80</v>
      </c>
    </row>
    <row r="156" spans="1:17" s="153" customFormat="1" ht="16.5" thickBot="1" thickTop="1">
      <c r="A156" s="267"/>
      <c r="B156" s="398" t="s">
        <v>125</v>
      </c>
      <c r="C156" s="398"/>
      <c r="D156" s="398"/>
      <c r="E156" s="398"/>
      <c r="F156" s="269"/>
      <c r="G156" s="269"/>
      <c r="H156" s="269"/>
      <c r="I156" s="269"/>
      <c r="J156" s="269"/>
      <c r="K156" s="270">
        <f>K157+K165</f>
        <v>6130</v>
      </c>
      <c r="L156" s="270">
        <f t="shared" si="22"/>
        <v>6130</v>
      </c>
      <c r="M156" s="285">
        <f>M157+M165</f>
        <v>6450</v>
      </c>
      <c r="N156" s="285">
        <f>N157+N165</f>
        <v>1080</v>
      </c>
      <c r="O156" s="331">
        <f t="shared" si="20"/>
        <v>16.74418604651163</v>
      </c>
      <c r="P156" s="153" t="s">
        <v>47</v>
      </c>
      <c r="Q156" s="153" t="s">
        <v>47</v>
      </c>
    </row>
    <row r="157" spans="1:17" s="4" customFormat="1" ht="12.75" thickTop="1">
      <c r="A157" s="236"/>
      <c r="B157" s="147">
        <v>1</v>
      </c>
      <c r="C157" s="399" t="s">
        <v>126</v>
      </c>
      <c r="D157" s="399"/>
      <c r="E157" s="399"/>
      <c r="F157" s="45"/>
      <c r="G157" s="45"/>
      <c r="H157" s="45"/>
      <c r="I157" s="45"/>
      <c r="J157" s="45"/>
      <c r="K157" s="42">
        <f>K159+K160+K161+K162+K163+K164</f>
        <v>3580</v>
      </c>
      <c r="L157" s="42">
        <f t="shared" si="22"/>
        <v>3580</v>
      </c>
      <c r="M157" s="42">
        <f>SUM(M159:M164)</f>
        <v>3580</v>
      </c>
      <c r="N157" s="42">
        <f>SUM(N159:N164)</f>
        <v>527</v>
      </c>
      <c r="O157" s="325">
        <f t="shared" si="20"/>
        <v>14.720670391061452</v>
      </c>
      <c r="Q157" s="4" t="s">
        <v>47</v>
      </c>
    </row>
    <row r="158" spans="1:15" ht="12">
      <c r="A158" s="229"/>
      <c r="B158" s="55"/>
      <c r="C158" s="154" t="s">
        <v>127</v>
      </c>
      <c r="D158" s="392" t="s">
        <v>128</v>
      </c>
      <c r="E158" s="392"/>
      <c r="F158" s="55"/>
      <c r="G158" s="55"/>
      <c r="H158" s="55"/>
      <c r="I158" s="55"/>
      <c r="J158" s="55"/>
      <c r="K158" s="53"/>
      <c r="L158" s="44"/>
      <c r="M158" s="53"/>
      <c r="N158" s="54"/>
      <c r="O158" s="325"/>
    </row>
    <row r="159" spans="1:15" ht="15.75" customHeight="1">
      <c r="A159" s="229"/>
      <c r="B159" s="55"/>
      <c r="C159" s="154"/>
      <c r="D159" s="59">
        <v>1</v>
      </c>
      <c r="E159" s="52" t="s">
        <v>129</v>
      </c>
      <c r="F159" s="55"/>
      <c r="G159" s="55"/>
      <c r="H159" s="55">
        <v>3000</v>
      </c>
      <c r="I159" s="55"/>
      <c r="J159" s="55"/>
      <c r="K159" s="53">
        <f t="shared" si="21"/>
        <v>3000</v>
      </c>
      <c r="L159" s="44">
        <f t="shared" si="22"/>
        <v>3000</v>
      </c>
      <c r="M159" s="44">
        <f aca="true" t="shared" si="23" ref="M159:M171">L159</f>
        <v>3000</v>
      </c>
      <c r="N159" s="54">
        <v>428</v>
      </c>
      <c r="O159" s="325">
        <f t="shared" si="20"/>
        <v>14.266666666666666</v>
      </c>
    </row>
    <row r="160" spans="1:15" ht="15" customHeight="1">
      <c r="A160" s="229"/>
      <c r="B160" s="55"/>
      <c r="C160" s="154"/>
      <c r="D160" s="59">
        <v>2</v>
      </c>
      <c r="E160" s="52" t="s">
        <v>102</v>
      </c>
      <c r="F160" s="55"/>
      <c r="G160" s="55"/>
      <c r="H160" s="55">
        <v>250</v>
      </c>
      <c r="I160" s="55"/>
      <c r="J160" s="55"/>
      <c r="K160" s="53">
        <f t="shared" si="21"/>
        <v>250</v>
      </c>
      <c r="L160" s="44">
        <f t="shared" si="22"/>
        <v>250</v>
      </c>
      <c r="M160" s="44">
        <f t="shared" si="23"/>
        <v>250</v>
      </c>
      <c r="N160" s="54">
        <v>56</v>
      </c>
      <c r="O160" s="325">
        <f t="shared" si="20"/>
        <v>22.400000000000002</v>
      </c>
    </row>
    <row r="161" spans="1:15" ht="14.25" customHeight="1">
      <c r="A161" s="229"/>
      <c r="B161" s="55"/>
      <c r="C161" s="154"/>
      <c r="D161" s="59">
        <v>3</v>
      </c>
      <c r="E161" s="52" t="s">
        <v>130</v>
      </c>
      <c r="F161" s="55"/>
      <c r="G161" s="55"/>
      <c r="H161" s="55">
        <v>0</v>
      </c>
      <c r="I161" s="55"/>
      <c r="J161" s="55"/>
      <c r="K161" s="53">
        <f t="shared" si="21"/>
        <v>0</v>
      </c>
      <c r="L161" s="44">
        <f t="shared" si="22"/>
        <v>0</v>
      </c>
      <c r="M161" s="44">
        <f t="shared" si="23"/>
        <v>0</v>
      </c>
      <c r="N161" s="54">
        <v>43</v>
      </c>
      <c r="O161" s="325">
        <v>0</v>
      </c>
    </row>
    <row r="162" spans="1:15" ht="12">
      <c r="A162" s="229"/>
      <c r="B162" s="55"/>
      <c r="C162" s="55"/>
      <c r="D162" s="59">
        <v>4</v>
      </c>
      <c r="E162" s="55" t="s">
        <v>131</v>
      </c>
      <c r="F162" s="55"/>
      <c r="G162" s="55"/>
      <c r="H162" s="55">
        <v>230</v>
      </c>
      <c r="I162" s="55"/>
      <c r="J162" s="55"/>
      <c r="K162" s="53">
        <f t="shared" si="21"/>
        <v>230</v>
      </c>
      <c r="L162" s="44">
        <f t="shared" si="22"/>
        <v>230</v>
      </c>
      <c r="M162" s="44">
        <f t="shared" si="23"/>
        <v>230</v>
      </c>
      <c r="N162" s="54">
        <v>0</v>
      </c>
      <c r="O162" s="325">
        <f t="shared" si="20"/>
        <v>0</v>
      </c>
    </row>
    <row r="163" spans="1:15" ht="12">
      <c r="A163" s="229"/>
      <c r="B163" s="55"/>
      <c r="C163" s="151"/>
      <c r="D163" s="59">
        <v>5</v>
      </c>
      <c r="E163" s="162" t="s">
        <v>132</v>
      </c>
      <c r="F163" s="55"/>
      <c r="G163" s="55"/>
      <c r="H163" s="55">
        <v>100</v>
      </c>
      <c r="I163" s="55"/>
      <c r="J163" s="55"/>
      <c r="K163" s="53">
        <f t="shared" si="21"/>
        <v>100</v>
      </c>
      <c r="L163" s="44">
        <f t="shared" si="22"/>
        <v>100</v>
      </c>
      <c r="M163" s="44">
        <f t="shared" si="23"/>
        <v>100</v>
      </c>
      <c r="N163" s="54">
        <v>0</v>
      </c>
      <c r="O163" s="325">
        <v>0</v>
      </c>
    </row>
    <row r="164" spans="1:15" ht="12">
      <c r="A164" s="229"/>
      <c r="B164" s="55"/>
      <c r="C164" s="151"/>
      <c r="D164" s="59">
        <v>6</v>
      </c>
      <c r="E164" s="55" t="s">
        <v>133</v>
      </c>
      <c r="F164" s="55"/>
      <c r="G164" s="55"/>
      <c r="H164" s="55">
        <v>0</v>
      </c>
      <c r="I164" s="55"/>
      <c r="J164" s="55"/>
      <c r="K164" s="53">
        <f t="shared" si="21"/>
        <v>0</v>
      </c>
      <c r="L164" s="44">
        <f t="shared" si="22"/>
        <v>0</v>
      </c>
      <c r="M164" s="44">
        <f t="shared" si="23"/>
        <v>0</v>
      </c>
      <c r="N164" s="54">
        <v>0</v>
      </c>
      <c r="O164" s="325">
        <v>0</v>
      </c>
    </row>
    <row r="165" spans="1:15" s="4" customFormat="1" ht="15.75" customHeight="1">
      <c r="A165" s="228"/>
      <c r="B165" s="131">
        <v>2</v>
      </c>
      <c r="C165" s="397" t="s">
        <v>134</v>
      </c>
      <c r="D165" s="397"/>
      <c r="E165" s="397"/>
      <c r="F165" s="62"/>
      <c r="G165" s="62"/>
      <c r="H165" s="62"/>
      <c r="I165" s="62"/>
      <c r="J165" s="62"/>
      <c r="K165" s="49">
        <f>K167+K168+K169+K171</f>
        <v>2550</v>
      </c>
      <c r="L165" s="42">
        <f t="shared" si="22"/>
        <v>2550</v>
      </c>
      <c r="M165" s="42">
        <f>SUM(M167:M171)</f>
        <v>2870</v>
      </c>
      <c r="N165" s="42">
        <f>SUM(N167:N171)</f>
        <v>553</v>
      </c>
      <c r="O165" s="325">
        <f t="shared" si="20"/>
        <v>19.26829268292683</v>
      </c>
    </row>
    <row r="166" spans="1:15" ht="12">
      <c r="A166" s="229"/>
      <c r="B166" s="55"/>
      <c r="C166" s="59" t="s">
        <v>135</v>
      </c>
      <c r="D166" s="392" t="s">
        <v>136</v>
      </c>
      <c r="E166" s="392"/>
      <c r="F166" s="55"/>
      <c r="G166" s="55"/>
      <c r="H166" s="55"/>
      <c r="I166" s="55"/>
      <c r="J166" s="55"/>
      <c r="K166" s="53">
        <f t="shared" si="21"/>
        <v>0</v>
      </c>
      <c r="L166" s="44">
        <f t="shared" si="22"/>
        <v>0</v>
      </c>
      <c r="M166" s="44">
        <f t="shared" si="23"/>
        <v>0</v>
      </c>
      <c r="N166" s="54"/>
      <c r="O166" s="325">
        <v>0</v>
      </c>
    </row>
    <row r="167" spans="1:15" ht="12">
      <c r="A167" s="234"/>
      <c r="B167" s="96"/>
      <c r="C167" s="94"/>
      <c r="D167" s="59">
        <v>1</v>
      </c>
      <c r="E167" s="163" t="s">
        <v>137</v>
      </c>
      <c r="F167" s="96"/>
      <c r="G167" s="96"/>
      <c r="H167" s="96">
        <v>2100</v>
      </c>
      <c r="I167" s="96"/>
      <c r="J167" s="96"/>
      <c r="K167" s="53">
        <f t="shared" si="21"/>
        <v>2100</v>
      </c>
      <c r="L167" s="44">
        <f t="shared" si="22"/>
        <v>2100</v>
      </c>
      <c r="M167" s="44">
        <f t="shared" si="23"/>
        <v>2100</v>
      </c>
      <c r="N167" s="98">
        <v>0</v>
      </c>
      <c r="O167" s="325">
        <f t="shared" si="20"/>
        <v>0</v>
      </c>
    </row>
    <row r="168" spans="1:15" ht="12">
      <c r="A168" s="234"/>
      <c r="B168" s="96"/>
      <c r="C168" s="94"/>
      <c r="D168" s="59">
        <v>2</v>
      </c>
      <c r="E168" s="163" t="s">
        <v>138</v>
      </c>
      <c r="F168" s="96"/>
      <c r="G168" s="96"/>
      <c r="H168" s="96">
        <v>0</v>
      </c>
      <c r="I168" s="96"/>
      <c r="J168" s="96"/>
      <c r="K168" s="53">
        <f t="shared" si="21"/>
        <v>0</v>
      </c>
      <c r="L168" s="44">
        <f t="shared" si="22"/>
        <v>0</v>
      </c>
      <c r="M168" s="44">
        <f t="shared" si="23"/>
        <v>0</v>
      </c>
      <c r="N168" s="98">
        <v>0</v>
      </c>
      <c r="O168" s="325">
        <v>0</v>
      </c>
    </row>
    <row r="169" spans="1:15" ht="12">
      <c r="A169" s="234"/>
      <c r="B169" s="96"/>
      <c r="C169" s="94"/>
      <c r="D169" s="59">
        <v>3</v>
      </c>
      <c r="E169" s="163" t="s">
        <v>139</v>
      </c>
      <c r="F169" s="96"/>
      <c r="G169" s="96"/>
      <c r="H169" s="96">
        <v>350</v>
      </c>
      <c r="I169" s="96"/>
      <c r="J169" s="96"/>
      <c r="K169" s="53">
        <f t="shared" si="21"/>
        <v>350</v>
      </c>
      <c r="L169" s="44">
        <f t="shared" si="22"/>
        <v>350</v>
      </c>
      <c r="M169" s="44">
        <f t="shared" si="23"/>
        <v>350</v>
      </c>
      <c r="N169" s="98">
        <v>203</v>
      </c>
      <c r="O169" s="325">
        <f t="shared" si="20"/>
        <v>57.99999999999999</v>
      </c>
    </row>
    <row r="170" spans="1:15" ht="12">
      <c r="A170" s="234"/>
      <c r="B170" s="96"/>
      <c r="C170" s="94"/>
      <c r="D170" s="94">
        <v>4</v>
      </c>
      <c r="E170" s="163" t="s">
        <v>216</v>
      </c>
      <c r="F170" s="96"/>
      <c r="G170" s="96"/>
      <c r="H170" s="96">
        <v>0</v>
      </c>
      <c r="I170" s="96"/>
      <c r="J170" s="96"/>
      <c r="K170" s="53">
        <f t="shared" si="21"/>
        <v>0</v>
      </c>
      <c r="L170" s="44">
        <f t="shared" si="22"/>
        <v>0</v>
      </c>
      <c r="M170" s="44">
        <v>320</v>
      </c>
      <c r="N170" s="98">
        <v>350</v>
      </c>
      <c r="O170" s="325">
        <f t="shared" si="20"/>
        <v>109.375</v>
      </c>
    </row>
    <row r="171" spans="1:15" ht="12.75" thickBot="1">
      <c r="A171" s="230"/>
      <c r="B171" s="70"/>
      <c r="C171" s="70"/>
      <c r="D171" s="68">
        <v>5</v>
      </c>
      <c r="E171" s="70" t="s">
        <v>140</v>
      </c>
      <c r="F171" s="70"/>
      <c r="G171" s="70"/>
      <c r="H171" s="70">
        <v>100</v>
      </c>
      <c r="I171" s="70"/>
      <c r="J171" s="70"/>
      <c r="K171" s="53">
        <f t="shared" si="21"/>
        <v>100</v>
      </c>
      <c r="L171" s="44">
        <f t="shared" si="22"/>
        <v>100</v>
      </c>
      <c r="M171" s="44">
        <f t="shared" si="23"/>
        <v>100</v>
      </c>
      <c r="N171" s="98">
        <v>0</v>
      </c>
      <c r="O171" s="326">
        <f t="shared" si="20"/>
        <v>0</v>
      </c>
    </row>
    <row r="172" spans="1:15" s="4" customFormat="1" ht="16.5" thickBot="1" thickTop="1">
      <c r="A172" s="242"/>
      <c r="B172" s="400" t="s">
        <v>141</v>
      </c>
      <c r="C172" s="400"/>
      <c r="D172" s="400"/>
      <c r="E172" s="400"/>
      <c r="F172" s="164"/>
      <c r="G172" s="164"/>
      <c r="H172" s="164"/>
      <c r="I172" s="164"/>
      <c r="J172" s="164"/>
      <c r="K172" s="165">
        <f>K173</f>
        <v>3500</v>
      </c>
      <c r="L172" s="166">
        <f t="shared" si="22"/>
        <v>3500</v>
      </c>
      <c r="M172" s="166">
        <v>2000</v>
      </c>
      <c r="N172" s="166">
        <v>1000</v>
      </c>
      <c r="O172" s="331">
        <f t="shared" si="20"/>
        <v>50</v>
      </c>
    </row>
    <row r="173" spans="1:15" ht="13.5" thickBot="1" thickTop="1">
      <c r="A173" s="243"/>
      <c r="B173" s="167"/>
      <c r="C173" s="168"/>
      <c r="D173" s="169">
        <v>1</v>
      </c>
      <c r="E173" s="170" t="s">
        <v>142</v>
      </c>
      <c r="F173" s="171"/>
      <c r="G173" s="171"/>
      <c r="H173" s="171">
        <v>3500</v>
      </c>
      <c r="I173" s="171"/>
      <c r="J173" s="171"/>
      <c r="K173" s="104">
        <f>SUM(F173:J173)</f>
        <v>3500</v>
      </c>
      <c r="L173" s="172">
        <f>K173</f>
        <v>3500</v>
      </c>
      <c r="M173" s="172">
        <v>3500</v>
      </c>
      <c r="N173" s="172">
        <v>2345</v>
      </c>
      <c r="O173" s="331">
        <f t="shared" si="20"/>
        <v>67</v>
      </c>
    </row>
    <row r="174" spans="1:15" s="153" customFormat="1" ht="16.5" thickBot="1" thickTop="1">
      <c r="A174" s="238"/>
      <c r="B174" s="400" t="s">
        <v>143</v>
      </c>
      <c r="C174" s="400"/>
      <c r="D174" s="400"/>
      <c r="E174" s="400"/>
      <c r="F174" s="142"/>
      <c r="G174" s="142"/>
      <c r="H174" s="164"/>
      <c r="I174" s="164"/>
      <c r="J174" s="164"/>
      <c r="K174" s="173">
        <f>K175+K181</f>
        <v>6400</v>
      </c>
      <c r="L174" s="78">
        <f>K174</f>
        <v>6400</v>
      </c>
      <c r="M174" s="78">
        <f>M175+M181</f>
        <v>6400</v>
      </c>
      <c r="N174" s="78">
        <f>N175</f>
        <v>2517</v>
      </c>
      <c r="O174" s="331">
        <f>N174/M174*100</f>
        <v>39.328125</v>
      </c>
    </row>
    <row r="175" spans="1:15" s="4" customFormat="1" ht="12.75" thickTop="1">
      <c r="A175" s="236"/>
      <c r="B175" s="147">
        <v>1</v>
      </c>
      <c r="C175" s="401" t="s">
        <v>144</v>
      </c>
      <c r="D175" s="401"/>
      <c r="E175" s="401"/>
      <c r="F175" s="45"/>
      <c r="G175" s="45"/>
      <c r="H175" s="45"/>
      <c r="I175" s="45"/>
      <c r="J175" s="45"/>
      <c r="K175" s="45">
        <f>K177+K178+K179+K180</f>
        <v>5100</v>
      </c>
      <c r="L175" s="45">
        <f>L177+L178+L179+L180</f>
        <v>5100</v>
      </c>
      <c r="M175" s="45">
        <f>SUM(M177:M180)</f>
        <v>5100</v>
      </c>
      <c r="N175" s="45">
        <f>SUM(N177:N181)</f>
        <v>2517</v>
      </c>
      <c r="O175" s="325">
        <f t="shared" si="20"/>
        <v>49.35294117647059</v>
      </c>
    </row>
    <row r="176" spans="1:15" ht="12">
      <c r="A176" s="229"/>
      <c r="B176" s="55"/>
      <c r="C176" s="59" t="s">
        <v>145</v>
      </c>
      <c r="D176" s="392" t="s">
        <v>144</v>
      </c>
      <c r="E176" s="392"/>
      <c r="F176" s="55"/>
      <c r="G176" s="55"/>
      <c r="H176" s="55"/>
      <c r="I176" s="55"/>
      <c r="J176" s="55"/>
      <c r="K176" s="55"/>
      <c r="L176" s="55"/>
      <c r="M176" s="55"/>
      <c r="N176" s="151"/>
      <c r="O176" s="325"/>
    </row>
    <row r="177" spans="1:15" ht="12">
      <c r="A177" s="229"/>
      <c r="B177" s="55"/>
      <c r="C177" s="55"/>
      <c r="D177" s="59">
        <v>1</v>
      </c>
      <c r="E177" s="55" t="s">
        <v>59</v>
      </c>
      <c r="F177" s="55"/>
      <c r="G177" s="55"/>
      <c r="H177" s="55">
        <v>4000</v>
      </c>
      <c r="I177" s="55"/>
      <c r="J177" s="55"/>
      <c r="K177" s="55">
        <f>SUM(F177:J177)</f>
        <v>4000</v>
      </c>
      <c r="L177" s="55">
        <f>K177</f>
        <v>4000</v>
      </c>
      <c r="M177" s="55">
        <f>L177</f>
        <v>4000</v>
      </c>
      <c r="N177" s="151">
        <v>1774</v>
      </c>
      <c r="O177" s="325">
        <f t="shared" si="20"/>
        <v>44.35</v>
      </c>
    </row>
    <row r="178" spans="1:15" ht="12">
      <c r="A178" s="229"/>
      <c r="B178" s="55"/>
      <c r="C178" s="55"/>
      <c r="D178" s="59">
        <v>2</v>
      </c>
      <c r="E178" s="55" t="s">
        <v>146</v>
      </c>
      <c r="F178" s="55"/>
      <c r="G178" s="55"/>
      <c r="H178" s="55">
        <v>300</v>
      </c>
      <c r="I178" s="55"/>
      <c r="J178" s="55"/>
      <c r="K178" s="55">
        <f>SUM(F178:J178)</f>
        <v>300</v>
      </c>
      <c r="L178" s="55">
        <f aca="true" t="shared" si="24" ref="L178:M186">K178</f>
        <v>300</v>
      </c>
      <c r="M178" s="55">
        <f t="shared" si="24"/>
        <v>300</v>
      </c>
      <c r="N178" s="151">
        <v>102</v>
      </c>
      <c r="O178" s="325">
        <f t="shared" si="20"/>
        <v>34</v>
      </c>
    </row>
    <row r="179" spans="1:16" ht="12">
      <c r="A179" s="229"/>
      <c r="B179" s="55"/>
      <c r="C179" s="55"/>
      <c r="D179" s="59">
        <v>3</v>
      </c>
      <c r="E179" s="55" t="s">
        <v>147</v>
      </c>
      <c r="F179" s="55"/>
      <c r="G179" s="55"/>
      <c r="H179" s="55">
        <v>400</v>
      </c>
      <c r="I179" s="55"/>
      <c r="J179" s="55"/>
      <c r="K179" s="55">
        <f>SUM(F179:J179)</f>
        <v>400</v>
      </c>
      <c r="L179" s="55">
        <f t="shared" si="24"/>
        <v>400</v>
      </c>
      <c r="M179" s="55">
        <f t="shared" si="24"/>
        <v>400</v>
      </c>
      <c r="N179" s="151">
        <v>0</v>
      </c>
      <c r="O179" s="325">
        <f t="shared" si="20"/>
        <v>0</v>
      </c>
      <c r="P179" s="1" t="s">
        <v>47</v>
      </c>
    </row>
    <row r="180" spans="1:15" ht="12">
      <c r="A180" s="229"/>
      <c r="B180" s="55"/>
      <c r="C180" s="151"/>
      <c r="D180" s="59">
        <v>4</v>
      </c>
      <c r="E180" s="162" t="s">
        <v>148</v>
      </c>
      <c r="F180" s="55"/>
      <c r="G180" s="55"/>
      <c r="H180" s="55">
        <v>400</v>
      </c>
      <c r="I180" s="55"/>
      <c r="J180" s="55"/>
      <c r="K180" s="55">
        <f>SUM(F180:J180)</f>
        <v>400</v>
      </c>
      <c r="L180" s="55">
        <f t="shared" si="24"/>
        <v>400</v>
      </c>
      <c r="M180" s="55">
        <f t="shared" si="24"/>
        <v>400</v>
      </c>
      <c r="N180" s="151">
        <v>0</v>
      </c>
      <c r="O180" s="325">
        <f t="shared" si="20"/>
        <v>0</v>
      </c>
    </row>
    <row r="181" spans="1:15" ht="12">
      <c r="A181" s="229"/>
      <c r="B181" s="131">
        <v>2</v>
      </c>
      <c r="C181" s="397" t="s">
        <v>149</v>
      </c>
      <c r="D181" s="397"/>
      <c r="E181" s="397"/>
      <c r="F181" s="55"/>
      <c r="G181" s="55"/>
      <c r="H181" s="62"/>
      <c r="I181" s="55"/>
      <c r="J181" s="55"/>
      <c r="K181" s="62">
        <f>K184+K183+K185+K186</f>
        <v>1300</v>
      </c>
      <c r="L181" s="62">
        <f t="shared" si="24"/>
        <v>1300</v>
      </c>
      <c r="M181" s="62">
        <f t="shared" si="24"/>
        <v>1300</v>
      </c>
      <c r="N181" s="134">
        <f>SUM(N182:N184)</f>
        <v>641</v>
      </c>
      <c r="O181" s="325">
        <f t="shared" si="20"/>
        <v>49.30769230769231</v>
      </c>
    </row>
    <row r="182" spans="1:15" ht="12">
      <c r="A182" s="229"/>
      <c r="B182" s="55"/>
      <c r="C182" s="59" t="s">
        <v>150</v>
      </c>
      <c r="D182" s="392" t="s">
        <v>149</v>
      </c>
      <c r="E182" s="392"/>
      <c r="F182" s="55"/>
      <c r="G182" s="55"/>
      <c r="H182" s="55"/>
      <c r="I182" s="55"/>
      <c r="J182" s="55"/>
      <c r="K182" s="55"/>
      <c r="L182" s="55"/>
      <c r="M182" s="55"/>
      <c r="N182" s="151"/>
      <c r="O182" s="325"/>
    </row>
    <row r="183" spans="1:15" ht="12">
      <c r="A183" s="229"/>
      <c r="B183" s="55"/>
      <c r="C183" s="55"/>
      <c r="D183" s="59">
        <v>1</v>
      </c>
      <c r="E183" s="55" t="s">
        <v>146</v>
      </c>
      <c r="F183" s="55"/>
      <c r="G183" s="55"/>
      <c r="H183" s="55">
        <v>200</v>
      </c>
      <c r="I183" s="55"/>
      <c r="J183" s="55"/>
      <c r="K183" s="55">
        <f>SUM(F183:J183)</f>
        <v>200</v>
      </c>
      <c r="L183" s="55">
        <f t="shared" si="24"/>
        <v>200</v>
      </c>
      <c r="M183" s="55">
        <f t="shared" si="24"/>
        <v>200</v>
      </c>
      <c r="N183" s="151">
        <v>154</v>
      </c>
      <c r="O183" s="325">
        <f t="shared" si="20"/>
        <v>77</v>
      </c>
    </row>
    <row r="184" spans="1:15" ht="12">
      <c r="A184" s="229"/>
      <c r="B184" s="55"/>
      <c r="C184" s="55"/>
      <c r="D184" s="59">
        <v>2</v>
      </c>
      <c r="E184" s="55" t="s">
        <v>151</v>
      </c>
      <c r="F184" s="55"/>
      <c r="G184" s="55"/>
      <c r="H184" s="55">
        <v>350</v>
      </c>
      <c r="I184" s="55"/>
      <c r="J184" s="55"/>
      <c r="K184" s="55">
        <f>SUM(F184:J184)</f>
        <v>350</v>
      </c>
      <c r="L184" s="55">
        <f>K184</f>
        <v>350</v>
      </c>
      <c r="M184" s="55">
        <f t="shared" si="24"/>
        <v>350</v>
      </c>
      <c r="N184" s="151">
        <v>487</v>
      </c>
      <c r="O184" s="325">
        <f t="shared" si="20"/>
        <v>139.14285714285714</v>
      </c>
    </row>
    <row r="185" spans="1:15" ht="12">
      <c r="A185" s="229"/>
      <c r="B185" s="55"/>
      <c r="C185" s="55"/>
      <c r="D185" s="59">
        <v>3</v>
      </c>
      <c r="E185" s="55" t="s">
        <v>152</v>
      </c>
      <c r="F185" s="55"/>
      <c r="G185" s="55"/>
      <c r="H185" s="55">
        <v>50</v>
      </c>
      <c r="I185" s="55"/>
      <c r="J185" s="55"/>
      <c r="K185" s="55">
        <f>SUM(F185:J185)</f>
        <v>50</v>
      </c>
      <c r="L185" s="55">
        <f>K185</f>
        <v>50</v>
      </c>
      <c r="M185" s="55">
        <f t="shared" si="24"/>
        <v>50</v>
      </c>
      <c r="N185" s="151">
        <v>0</v>
      </c>
      <c r="O185" s="325">
        <f t="shared" si="20"/>
        <v>0</v>
      </c>
    </row>
    <row r="186" spans="1:15" ht="12.75" thickBot="1">
      <c r="A186" s="244"/>
      <c r="B186" s="245"/>
      <c r="C186" s="245"/>
      <c r="D186" s="246">
        <v>4</v>
      </c>
      <c r="E186" s="245" t="s">
        <v>206</v>
      </c>
      <c r="F186" s="245"/>
      <c r="G186" s="245"/>
      <c r="H186" s="245">
        <v>700</v>
      </c>
      <c r="I186" s="245"/>
      <c r="J186" s="245"/>
      <c r="K186" s="55">
        <f>SUM(F186:J186)</f>
        <v>700</v>
      </c>
      <c r="L186" s="55">
        <f>K186</f>
        <v>700</v>
      </c>
      <c r="M186" s="55">
        <f t="shared" si="24"/>
        <v>700</v>
      </c>
      <c r="N186" s="151">
        <v>0</v>
      </c>
      <c r="O186" s="325">
        <f t="shared" si="20"/>
        <v>0</v>
      </c>
    </row>
    <row r="187" ht="12">
      <c r="O187" s="152"/>
    </row>
    <row r="188" ht="12">
      <c r="O188" s="152"/>
    </row>
    <row r="189" ht="12.75" thickBot="1">
      <c r="O189" s="152"/>
    </row>
    <row r="190" spans="1:15" ht="12" customHeight="1" thickBot="1">
      <c r="A190" s="406" t="s">
        <v>214</v>
      </c>
      <c r="B190" s="407"/>
      <c r="C190" s="407"/>
      <c r="D190" s="407"/>
      <c r="E190" s="407"/>
      <c r="F190" s="407"/>
      <c r="G190" s="407"/>
      <c r="H190" s="407"/>
      <c r="I190" s="407"/>
      <c r="J190" s="407"/>
      <c r="K190" s="407"/>
      <c r="L190" s="207"/>
      <c r="M190" s="247"/>
      <c r="N190" s="290"/>
      <c r="O190" s="208"/>
    </row>
    <row r="191" spans="1:15" ht="12.75" thickBot="1">
      <c r="A191" s="224"/>
      <c r="B191" s="121"/>
      <c r="C191" s="122"/>
      <c r="D191" s="123"/>
      <c r="E191" s="124"/>
      <c r="F191" s="408" t="s">
        <v>0</v>
      </c>
      <c r="G191" s="408"/>
      <c r="H191" s="408"/>
      <c r="I191" s="408"/>
      <c r="J191" s="408"/>
      <c r="K191" s="408"/>
      <c r="L191" s="174"/>
      <c r="M191" s="175"/>
      <c r="N191" s="304"/>
      <c r="O191" s="248"/>
    </row>
    <row r="192" spans="1:15" ht="8.25" customHeight="1">
      <c r="A192" s="225"/>
      <c r="B192" s="125" t="s">
        <v>2</v>
      </c>
      <c r="C192" s="16" t="s">
        <v>3</v>
      </c>
      <c r="D192" s="387" t="s">
        <v>46</v>
      </c>
      <c r="E192" s="387"/>
      <c r="F192" s="387"/>
      <c r="G192" s="387"/>
      <c r="H192" s="387"/>
      <c r="I192" s="387"/>
      <c r="J192" s="387"/>
      <c r="K192" s="387"/>
      <c r="L192" s="13"/>
      <c r="M192" s="14"/>
      <c r="N192" s="298"/>
      <c r="O192" s="210"/>
    </row>
    <row r="193" spans="1:15" ht="12" customHeight="1" thickBot="1">
      <c r="A193" s="224"/>
      <c r="B193" s="126" t="s">
        <v>5</v>
      </c>
      <c r="C193" s="127" t="s">
        <v>6</v>
      </c>
      <c r="D193" s="123"/>
      <c r="E193" s="124" t="s">
        <v>7</v>
      </c>
      <c r="F193" s="388">
        <v>610</v>
      </c>
      <c r="G193" s="389">
        <v>620</v>
      </c>
      <c r="H193" s="389">
        <v>630</v>
      </c>
      <c r="I193" s="389">
        <v>640</v>
      </c>
      <c r="J193" s="390">
        <v>650</v>
      </c>
      <c r="K193" s="391" t="s">
        <v>8</v>
      </c>
      <c r="L193" s="287" t="s">
        <v>1</v>
      </c>
      <c r="M193" s="287" t="s">
        <v>1</v>
      </c>
      <c r="N193" s="314" t="s">
        <v>200</v>
      </c>
      <c r="O193" s="342" t="s">
        <v>196</v>
      </c>
    </row>
    <row r="194" spans="1:15" ht="14.25" customHeight="1" thickBot="1" thickTop="1">
      <c r="A194" s="226"/>
      <c r="B194" s="128"/>
      <c r="C194" s="22"/>
      <c r="D194" s="23"/>
      <c r="E194" s="24"/>
      <c r="F194" s="388"/>
      <c r="G194" s="389"/>
      <c r="H194" s="389"/>
      <c r="I194" s="389"/>
      <c r="J194" s="390"/>
      <c r="K194" s="390"/>
      <c r="L194" s="309" t="s">
        <v>211</v>
      </c>
      <c r="M194" s="309" t="s">
        <v>197</v>
      </c>
      <c r="N194" s="315" t="s">
        <v>212</v>
      </c>
      <c r="O194" s="316" t="s">
        <v>199</v>
      </c>
    </row>
    <row r="195" spans="1:15" s="153" customFormat="1" ht="16.5" thickBot="1" thickTop="1">
      <c r="A195" s="238"/>
      <c r="B195" s="400" t="s">
        <v>153</v>
      </c>
      <c r="C195" s="400"/>
      <c r="D195" s="400"/>
      <c r="E195" s="400"/>
      <c r="F195" s="142"/>
      <c r="G195" s="142"/>
      <c r="H195" s="142"/>
      <c r="I195" s="142"/>
      <c r="J195" s="142"/>
      <c r="K195" s="173">
        <f>K196</f>
        <v>2200</v>
      </c>
      <c r="L195" s="173">
        <f>L196</f>
        <v>2200</v>
      </c>
      <c r="M195" s="161">
        <f>SUM(M198:M199)</f>
        <v>4020</v>
      </c>
      <c r="N195" s="173">
        <f>N196</f>
        <v>667</v>
      </c>
      <c r="O195" s="324">
        <f>N195/M195*100</f>
        <v>16.592039800995025</v>
      </c>
    </row>
    <row r="196" spans="1:15" s="4" customFormat="1" ht="16.5" thickBot="1" thickTop="1">
      <c r="A196" s="236"/>
      <c r="B196" s="147">
        <v>1</v>
      </c>
      <c r="C196" s="397" t="s">
        <v>154</v>
      </c>
      <c r="D196" s="397"/>
      <c r="E196" s="397"/>
      <c r="F196" s="45"/>
      <c r="G196" s="45"/>
      <c r="H196" s="45">
        <v>2200</v>
      </c>
      <c r="I196" s="45"/>
      <c r="J196" s="45"/>
      <c r="K196" s="45">
        <f>SUM(F196:J196)</f>
        <v>2200</v>
      </c>
      <c r="L196" s="132">
        <f>K196</f>
        <v>2200</v>
      </c>
      <c r="M196" s="132">
        <v>2520</v>
      </c>
      <c r="N196" s="132">
        <f>N199</f>
        <v>667</v>
      </c>
      <c r="O196" s="324">
        <f>N196/M196*100</f>
        <v>26.46825396825397</v>
      </c>
    </row>
    <row r="197" spans="1:15" ht="12.75" thickTop="1">
      <c r="A197" s="229"/>
      <c r="B197" s="59"/>
      <c r="C197" s="59" t="s">
        <v>155</v>
      </c>
      <c r="D197" s="392" t="s">
        <v>156</v>
      </c>
      <c r="E197" s="392"/>
      <c r="F197" s="55"/>
      <c r="G197" s="55"/>
      <c r="H197" s="55"/>
      <c r="I197" s="55"/>
      <c r="J197" s="55"/>
      <c r="K197" s="45"/>
      <c r="L197" s="132"/>
      <c r="M197" s="132"/>
      <c r="N197" s="291"/>
      <c r="O197" s="216"/>
    </row>
    <row r="198" spans="1:15" ht="12">
      <c r="A198" s="234"/>
      <c r="B198" s="94"/>
      <c r="C198" s="94"/>
      <c r="D198" s="317">
        <v>1</v>
      </c>
      <c r="E198" s="319" t="s">
        <v>157</v>
      </c>
      <c r="F198" s="319"/>
      <c r="G198" s="319"/>
      <c r="H198" s="319">
        <v>2200</v>
      </c>
      <c r="I198" s="319"/>
      <c r="J198" s="319"/>
      <c r="K198" s="319">
        <f>SUM(F198:J198)</f>
        <v>2200</v>
      </c>
      <c r="L198" s="382">
        <f>K198</f>
        <v>2200</v>
      </c>
      <c r="M198" s="382">
        <v>2520</v>
      </c>
      <c r="N198" s="321">
        <v>0</v>
      </c>
      <c r="O198" s="383">
        <v>0</v>
      </c>
    </row>
    <row r="199" spans="1:16" s="39" customFormat="1" ht="15.75" thickBot="1">
      <c r="A199" s="230"/>
      <c r="B199" s="68"/>
      <c r="C199" s="70"/>
      <c r="D199" s="380">
        <v>2</v>
      </c>
      <c r="E199" s="171" t="s">
        <v>217</v>
      </c>
      <c r="F199" s="171"/>
      <c r="G199" s="171"/>
      <c r="H199" s="171">
        <v>0</v>
      </c>
      <c r="I199" s="171"/>
      <c r="J199" s="171"/>
      <c r="K199" s="171">
        <f>SUM(F199:J199)</f>
        <v>0</v>
      </c>
      <c r="L199" s="381">
        <f>K199</f>
        <v>0</v>
      </c>
      <c r="M199" s="381">
        <v>1500</v>
      </c>
      <c r="N199" s="265">
        <v>667</v>
      </c>
      <c r="O199" s="324">
        <f>N199/M199*100</f>
        <v>44.46666666666667</v>
      </c>
      <c r="P199" s="39" t="s">
        <v>47</v>
      </c>
    </row>
    <row r="200" spans="1:15" s="4" customFormat="1" ht="16.5" thickBot="1" thickTop="1">
      <c r="A200" s="241"/>
      <c r="B200" s="396" t="s">
        <v>158</v>
      </c>
      <c r="C200" s="396"/>
      <c r="D200" s="396"/>
      <c r="E200" s="396"/>
      <c r="F200" s="75"/>
      <c r="G200" s="75"/>
      <c r="H200" s="75"/>
      <c r="I200" s="75"/>
      <c r="J200" s="75"/>
      <c r="K200" s="77">
        <f>K201+K233+K235</f>
        <v>27510</v>
      </c>
      <c r="L200" s="77">
        <f>L201+L233+L235</f>
        <v>27510</v>
      </c>
      <c r="M200" s="78">
        <f>M201+M233+M235</f>
        <v>28250</v>
      </c>
      <c r="N200" s="78">
        <f>N201+N233+N235</f>
        <v>14954</v>
      </c>
      <c r="O200" s="324">
        <f>N200/M200*100</f>
        <v>52.93451327433628</v>
      </c>
    </row>
    <row r="201" spans="1:16" s="4" customFormat="1" ht="12.75" thickTop="1">
      <c r="A201" s="236"/>
      <c r="B201" s="147">
        <v>1</v>
      </c>
      <c r="C201" s="401" t="s">
        <v>159</v>
      </c>
      <c r="D201" s="401"/>
      <c r="E201" s="401"/>
      <c r="F201" s="45"/>
      <c r="G201" s="45"/>
      <c r="H201" s="45"/>
      <c r="I201" s="45"/>
      <c r="J201" s="45"/>
      <c r="K201" s="42">
        <f>SUM(K203:K229)</f>
        <v>26000</v>
      </c>
      <c r="L201" s="42">
        <f>SUM(L203:L229)</f>
        <v>26000</v>
      </c>
      <c r="M201" s="132">
        <f>SUM(M203:M231)</f>
        <v>26740</v>
      </c>
      <c r="N201" s="132">
        <f>SUM(N203:N231)</f>
        <v>14535</v>
      </c>
      <c r="O201" s="325">
        <f>N201/M201*100</f>
        <v>54.3567688855647</v>
      </c>
      <c r="P201" s="4" t="s">
        <v>47</v>
      </c>
    </row>
    <row r="202" spans="1:15" ht="12">
      <c r="A202" s="229"/>
      <c r="B202" s="55"/>
      <c r="C202" s="154" t="s">
        <v>11</v>
      </c>
      <c r="D202" s="392" t="s">
        <v>160</v>
      </c>
      <c r="E202" s="392"/>
      <c r="F202" s="55"/>
      <c r="G202" s="55"/>
      <c r="H202" s="55"/>
      <c r="I202" s="62"/>
      <c r="J202" s="62"/>
      <c r="K202" s="62"/>
      <c r="L202" s="62"/>
      <c r="M202" s="132"/>
      <c r="N202" s="132"/>
      <c r="O202" s="325"/>
    </row>
    <row r="203" spans="1:15" ht="12">
      <c r="A203" s="229"/>
      <c r="B203" s="55"/>
      <c r="C203" s="154"/>
      <c r="D203" s="59">
        <v>1</v>
      </c>
      <c r="E203" s="55" t="s">
        <v>13</v>
      </c>
      <c r="F203" s="55">
        <v>11600</v>
      </c>
      <c r="G203" s="55">
        <v>4100</v>
      </c>
      <c r="H203" s="55"/>
      <c r="I203" s="55"/>
      <c r="J203" s="55"/>
      <c r="K203" s="53">
        <f>SUM(F203:J203)</f>
        <v>15700</v>
      </c>
      <c r="L203" s="53">
        <f>K203</f>
        <v>15700</v>
      </c>
      <c r="M203" s="53">
        <f>L203</f>
        <v>15700</v>
      </c>
      <c r="N203" s="89">
        <v>7386</v>
      </c>
      <c r="O203" s="325">
        <f aca="true" t="shared" si="25" ref="O203:O235">N203/M203*100</f>
        <v>47.044585987261144</v>
      </c>
    </row>
    <row r="204" spans="1:15" ht="12">
      <c r="A204" s="229"/>
      <c r="B204" s="55"/>
      <c r="C204" s="55"/>
      <c r="D204" s="59">
        <v>2</v>
      </c>
      <c r="E204" s="55" t="s">
        <v>161</v>
      </c>
      <c r="F204" s="55"/>
      <c r="G204" s="55"/>
      <c r="H204" s="55">
        <v>300</v>
      </c>
      <c r="I204" s="55"/>
      <c r="J204" s="55"/>
      <c r="K204" s="53">
        <f aca="true" t="shared" si="26" ref="K204:K229">SUM(F204:J204)</f>
        <v>300</v>
      </c>
      <c r="L204" s="53">
        <f aca="true" t="shared" si="27" ref="L204:M229">K204</f>
        <v>300</v>
      </c>
      <c r="M204" s="53">
        <f t="shared" si="27"/>
        <v>300</v>
      </c>
      <c r="N204" s="54">
        <v>247</v>
      </c>
      <c r="O204" s="325">
        <f t="shared" si="25"/>
        <v>82.33333333333334</v>
      </c>
    </row>
    <row r="205" spans="1:15" ht="12">
      <c r="A205" s="229"/>
      <c r="B205" s="55"/>
      <c r="C205" s="55"/>
      <c r="D205" s="59">
        <v>3</v>
      </c>
      <c r="E205" s="55" t="s">
        <v>101</v>
      </c>
      <c r="F205" s="55"/>
      <c r="G205" s="55"/>
      <c r="H205" s="55">
        <v>1200</v>
      </c>
      <c r="I205" s="55"/>
      <c r="J205" s="55"/>
      <c r="K205" s="53">
        <f t="shared" si="26"/>
        <v>1200</v>
      </c>
      <c r="L205" s="53">
        <f t="shared" si="27"/>
        <v>1200</v>
      </c>
      <c r="M205" s="53">
        <f t="shared" si="27"/>
        <v>1200</v>
      </c>
      <c r="N205" s="54">
        <v>165</v>
      </c>
      <c r="O205" s="325">
        <f t="shared" si="25"/>
        <v>13.750000000000002</v>
      </c>
    </row>
    <row r="206" spans="1:15" ht="12">
      <c r="A206" s="229"/>
      <c r="B206" s="55"/>
      <c r="C206" s="55"/>
      <c r="D206" s="59">
        <v>4</v>
      </c>
      <c r="E206" s="55" t="s">
        <v>75</v>
      </c>
      <c r="F206" s="55"/>
      <c r="G206" s="55"/>
      <c r="H206" s="55">
        <v>30</v>
      </c>
      <c r="I206" s="55"/>
      <c r="J206" s="55"/>
      <c r="K206" s="53">
        <f t="shared" si="26"/>
        <v>30</v>
      </c>
      <c r="L206" s="53">
        <f t="shared" si="27"/>
        <v>30</v>
      </c>
      <c r="M206" s="53">
        <f t="shared" si="27"/>
        <v>30</v>
      </c>
      <c r="N206" s="54">
        <v>10</v>
      </c>
      <c r="O206" s="325">
        <f t="shared" si="25"/>
        <v>33.33333333333333</v>
      </c>
    </row>
    <row r="207" spans="1:15" ht="12">
      <c r="A207" s="229"/>
      <c r="B207" s="55"/>
      <c r="C207" s="55"/>
      <c r="D207" s="59">
        <v>5</v>
      </c>
      <c r="E207" s="55" t="s">
        <v>103</v>
      </c>
      <c r="F207" s="55"/>
      <c r="G207" s="55"/>
      <c r="H207" s="55">
        <v>1200</v>
      </c>
      <c r="I207" s="55"/>
      <c r="J207" s="55"/>
      <c r="K207" s="53">
        <f t="shared" si="26"/>
        <v>1200</v>
      </c>
      <c r="L207" s="53">
        <f t="shared" si="27"/>
        <v>1200</v>
      </c>
      <c r="M207" s="53">
        <f t="shared" si="27"/>
        <v>1200</v>
      </c>
      <c r="N207" s="54">
        <v>663</v>
      </c>
      <c r="O207" s="325">
        <f t="shared" si="25"/>
        <v>55.25</v>
      </c>
    </row>
    <row r="208" spans="1:15" ht="12">
      <c r="A208" s="229"/>
      <c r="B208" s="55"/>
      <c r="C208" s="55"/>
      <c r="D208" s="59">
        <v>6</v>
      </c>
      <c r="E208" s="55" t="s">
        <v>162</v>
      </c>
      <c r="F208" s="55"/>
      <c r="G208" s="55"/>
      <c r="H208" s="55">
        <v>60</v>
      </c>
      <c r="I208" s="55"/>
      <c r="J208" s="55"/>
      <c r="K208" s="53">
        <f t="shared" si="26"/>
        <v>60</v>
      </c>
      <c r="L208" s="53">
        <f t="shared" si="27"/>
        <v>60</v>
      </c>
      <c r="M208" s="53">
        <f t="shared" si="27"/>
        <v>60</v>
      </c>
      <c r="N208" s="54">
        <v>57</v>
      </c>
      <c r="O208" s="325">
        <f t="shared" si="25"/>
        <v>95</v>
      </c>
    </row>
    <row r="209" spans="1:15" ht="12">
      <c r="A209" s="229"/>
      <c r="B209" s="55"/>
      <c r="C209" s="55"/>
      <c r="D209" s="59">
        <v>7</v>
      </c>
      <c r="E209" s="55" t="s">
        <v>163</v>
      </c>
      <c r="F209" s="55"/>
      <c r="G209" s="55"/>
      <c r="H209" s="55">
        <v>1600</v>
      </c>
      <c r="I209" s="55"/>
      <c r="J209" s="55"/>
      <c r="K209" s="53">
        <f t="shared" si="26"/>
        <v>1600</v>
      </c>
      <c r="L209" s="53">
        <f t="shared" si="27"/>
        <v>1600</v>
      </c>
      <c r="M209" s="53">
        <f t="shared" si="27"/>
        <v>1600</v>
      </c>
      <c r="N209" s="54">
        <v>791</v>
      </c>
      <c r="O209" s="325">
        <f t="shared" si="25"/>
        <v>49.4375</v>
      </c>
    </row>
    <row r="210" spans="1:15" ht="12">
      <c r="A210" s="229"/>
      <c r="B210" s="55"/>
      <c r="C210" s="55"/>
      <c r="D210" s="59">
        <v>8</v>
      </c>
      <c r="E210" s="55" t="s">
        <v>164</v>
      </c>
      <c r="F210" s="55"/>
      <c r="G210" s="55"/>
      <c r="H210" s="55">
        <v>1000</v>
      </c>
      <c r="I210" s="55"/>
      <c r="J210" s="55"/>
      <c r="K210" s="53">
        <f t="shared" si="26"/>
        <v>1000</v>
      </c>
      <c r="L210" s="53">
        <f t="shared" si="27"/>
        <v>1000</v>
      </c>
      <c r="M210" s="53">
        <f t="shared" si="27"/>
        <v>1000</v>
      </c>
      <c r="N210" s="54">
        <v>280</v>
      </c>
      <c r="O210" s="325">
        <f t="shared" si="25"/>
        <v>28.000000000000004</v>
      </c>
    </row>
    <row r="211" spans="1:15" ht="12">
      <c r="A211" s="229"/>
      <c r="B211" s="55"/>
      <c r="C211" s="55"/>
      <c r="D211" s="59">
        <v>9</v>
      </c>
      <c r="E211" s="55" t="s">
        <v>165</v>
      </c>
      <c r="F211" s="55"/>
      <c r="G211" s="55"/>
      <c r="H211" s="55">
        <v>0</v>
      </c>
      <c r="I211" s="55"/>
      <c r="J211" s="55"/>
      <c r="K211" s="53">
        <f t="shared" si="26"/>
        <v>0</v>
      </c>
      <c r="L211" s="53">
        <f t="shared" si="27"/>
        <v>0</v>
      </c>
      <c r="M211" s="53">
        <f t="shared" si="27"/>
        <v>0</v>
      </c>
      <c r="N211" s="54">
        <v>0</v>
      </c>
      <c r="O211" s="325">
        <v>0</v>
      </c>
    </row>
    <row r="212" spans="1:15" ht="12">
      <c r="A212" s="229"/>
      <c r="B212" s="55"/>
      <c r="C212" s="55"/>
      <c r="D212" s="59">
        <v>10</v>
      </c>
      <c r="E212" s="55" t="s">
        <v>166</v>
      </c>
      <c r="F212" s="55"/>
      <c r="G212" s="55"/>
      <c r="H212" s="55">
        <v>50</v>
      </c>
      <c r="I212" s="55"/>
      <c r="J212" s="55"/>
      <c r="K212" s="53">
        <f t="shared" si="26"/>
        <v>50</v>
      </c>
      <c r="L212" s="53">
        <f t="shared" si="27"/>
        <v>50</v>
      </c>
      <c r="M212" s="53">
        <f t="shared" si="27"/>
        <v>50</v>
      </c>
      <c r="N212" s="54">
        <v>0</v>
      </c>
      <c r="O212" s="325">
        <f t="shared" si="25"/>
        <v>0</v>
      </c>
    </row>
    <row r="213" spans="1:15" ht="12">
      <c r="A213" s="229"/>
      <c r="B213" s="55"/>
      <c r="C213" s="55"/>
      <c r="D213" s="59">
        <v>11</v>
      </c>
      <c r="E213" s="55" t="s">
        <v>167</v>
      </c>
      <c r="F213" s="55"/>
      <c r="G213" s="55"/>
      <c r="H213" s="55">
        <v>90</v>
      </c>
      <c r="I213" s="55"/>
      <c r="J213" s="55"/>
      <c r="K213" s="53">
        <f t="shared" si="26"/>
        <v>90</v>
      </c>
      <c r="L213" s="53">
        <f t="shared" si="27"/>
        <v>90</v>
      </c>
      <c r="M213" s="53">
        <f t="shared" si="27"/>
        <v>90</v>
      </c>
      <c r="N213" s="54">
        <v>187</v>
      </c>
      <c r="O213" s="325">
        <f t="shared" si="25"/>
        <v>207.7777777777778</v>
      </c>
    </row>
    <row r="214" spans="1:15" ht="12">
      <c r="A214" s="229"/>
      <c r="B214" s="55"/>
      <c r="C214" s="55"/>
      <c r="D214" s="59">
        <v>12</v>
      </c>
      <c r="E214" s="55" t="s">
        <v>195</v>
      </c>
      <c r="F214" s="55"/>
      <c r="G214" s="55"/>
      <c r="H214" s="55">
        <v>300</v>
      </c>
      <c r="I214" s="55"/>
      <c r="J214" s="55"/>
      <c r="K214" s="53">
        <f t="shared" si="26"/>
        <v>300</v>
      </c>
      <c r="L214" s="53">
        <f t="shared" si="27"/>
        <v>300</v>
      </c>
      <c r="M214" s="53">
        <f t="shared" si="27"/>
        <v>300</v>
      </c>
      <c r="N214" s="54">
        <v>0</v>
      </c>
      <c r="O214" s="325">
        <f t="shared" si="25"/>
        <v>0</v>
      </c>
    </row>
    <row r="215" spans="1:15" ht="12">
      <c r="A215" s="229"/>
      <c r="B215" s="55"/>
      <c r="C215" s="55"/>
      <c r="D215" s="59">
        <v>13</v>
      </c>
      <c r="E215" s="55" t="s">
        <v>168</v>
      </c>
      <c r="F215" s="55"/>
      <c r="G215" s="55"/>
      <c r="H215" s="55">
        <v>500</v>
      </c>
      <c r="I215" s="55"/>
      <c r="J215" s="55"/>
      <c r="K215" s="53">
        <f t="shared" si="26"/>
        <v>500</v>
      </c>
      <c r="L215" s="53">
        <f t="shared" si="27"/>
        <v>500</v>
      </c>
      <c r="M215" s="53">
        <f t="shared" si="27"/>
        <v>500</v>
      </c>
      <c r="N215" s="54">
        <v>787</v>
      </c>
      <c r="O215" s="325">
        <f t="shared" si="25"/>
        <v>157.4</v>
      </c>
    </row>
    <row r="216" spans="1:15" ht="12">
      <c r="A216" s="229"/>
      <c r="B216" s="55"/>
      <c r="C216" s="55"/>
      <c r="D216" s="59">
        <v>14</v>
      </c>
      <c r="E216" s="55" t="s">
        <v>169</v>
      </c>
      <c r="F216" s="55"/>
      <c r="G216" s="55"/>
      <c r="H216" s="55">
        <v>0</v>
      </c>
      <c r="I216" s="55"/>
      <c r="J216" s="55"/>
      <c r="K216" s="53">
        <f t="shared" si="26"/>
        <v>0</v>
      </c>
      <c r="L216" s="53">
        <f t="shared" si="27"/>
        <v>0</v>
      </c>
      <c r="M216" s="53">
        <f t="shared" si="27"/>
        <v>0</v>
      </c>
      <c r="N216" s="54">
        <v>0</v>
      </c>
      <c r="O216" s="325">
        <v>0</v>
      </c>
    </row>
    <row r="217" spans="1:15" ht="12">
      <c r="A217" s="229"/>
      <c r="B217" s="55"/>
      <c r="C217" s="55"/>
      <c r="D217" s="59">
        <v>15</v>
      </c>
      <c r="E217" s="55" t="s">
        <v>170</v>
      </c>
      <c r="F217" s="55"/>
      <c r="G217" s="55"/>
      <c r="H217" s="55">
        <v>500</v>
      </c>
      <c r="I217" s="55"/>
      <c r="J217" s="55"/>
      <c r="K217" s="53">
        <f t="shared" si="26"/>
        <v>500</v>
      </c>
      <c r="L217" s="53">
        <f t="shared" si="27"/>
        <v>500</v>
      </c>
      <c r="M217" s="53">
        <f t="shared" si="27"/>
        <v>500</v>
      </c>
      <c r="N217" s="54">
        <v>8</v>
      </c>
      <c r="O217" s="325">
        <f t="shared" si="25"/>
        <v>1.6</v>
      </c>
    </row>
    <row r="218" spans="1:15" ht="12">
      <c r="A218" s="229"/>
      <c r="B218" s="55"/>
      <c r="C218" s="55"/>
      <c r="D218" s="59">
        <v>16</v>
      </c>
      <c r="E218" s="55" t="s">
        <v>171</v>
      </c>
      <c r="F218" s="55"/>
      <c r="G218" s="55"/>
      <c r="H218" s="55">
        <v>50</v>
      </c>
      <c r="I218" s="55"/>
      <c r="J218" s="55"/>
      <c r="K218" s="53">
        <f t="shared" si="26"/>
        <v>50</v>
      </c>
      <c r="L218" s="53">
        <f t="shared" si="27"/>
        <v>50</v>
      </c>
      <c r="M218" s="53">
        <f t="shared" si="27"/>
        <v>50</v>
      </c>
      <c r="N218" s="54">
        <v>25</v>
      </c>
      <c r="O218" s="325">
        <f t="shared" si="25"/>
        <v>50</v>
      </c>
    </row>
    <row r="219" spans="1:15" ht="12">
      <c r="A219" s="229"/>
      <c r="B219" s="55"/>
      <c r="C219" s="55"/>
      <c r="D219" s="59">
        <v>17</v>
      </c>
      <c r="E219" s="55" t="s">
        <v>172</v>
      </c>
      <c r="F219" s="55"/>
      <c r="G219" s="55"/>
      <c r="H219" s="55">
        <v>1000</v>
      </c>
      <c r="I219" s="55"/>
      <c r="J219" s="55"/>
      <c r="K219" s="53">
        <f t="shared" si="26"/>
        <v>1000</v>
      </c>
      <c r="L219" s="53">
        <f t="shared" si="27"/>
        <v>1000</v>
      </c>
      <c r="M219" s="53">
        <f t="shared" si="27"/>
        <v>1000</v>
      </c>
      <c r="N219" s="54">
        <v>851</v>
      </c>
      <c r="O219" s="325">
        <f t="shared" si="25"/>
        <v>85.1</v>
      </c>
    </row>
    <row r="220" spans="1:16" ht="12">
      <c r="A220" s="229"/>
      <c r="B220" s="55"/>
      <c r="C220" s="55"/>
      <c r="D220" s="59">
        <v>18</v>
      </c>
      <c r="E220" s="162" t="s">
        <v>173</v>
      </c>
      <c r="F220" s="55"/>
      <c r="G220" s="55"/>
      <c r="H220" s="55">
        <v>80</v>
      </c>
      <c r="I220" s="55"/>
      <c r="J220" s="55"/>
      <c r="K220" s="53">
        <f t="shared" si="26"/>
        <v>80</v>
      </c>
      <c r="L220" s="53">
        <f t="shared" si="27"/>
        <v>80</v>
      </c>
      <c r="M220" s="53">
        <f t="shared" si="27"/>
        <v>80</v>
      </c>
      <c r="N220" s="54">
        <v>67</v>
      </c>
      <c r="O220" s="325">
        <f t="shared" si="25"/>
        <v>83.75</v>
      </c>
      <c r="P220" s="1" t="s">
        <v>47</v>
      </c>
    </row>
    <row r="221" spans="1:16" ht="12.75">
      <c r="A221" s="229"/>
      <c r="B221" s="55"/>
      <c r="C221" s="55"/>
      <c r="D221" s="59">
        <v>19</v>
      </c>
      <c r="E221" s="162" t="s">
        <v>174</v>
      </c>
      <c r="F221" s="55"/>
      <c r="G221" s="55"/>
      <c r="H221" s="55">
        <v>60</v>
      </c>
      <c r="I221" s="55"/>
      <c r="J221" s="55"/>
      <c r="K221" s="53">
        <f t="shared" si="26"/>
        <v>60</v>
      </c>
      <c r="L221" s="53">
        <f t="shared" si="27"/>
        <v>60</v>
      </c>
      <c r="M221" s="53">
        <f t="shared" si="27"/>
        <v>60</v>
      </c>
      <c r="N221" s="54">
        <v>47</v>
      </c>
      <c r="O221" s="325">
        <f t="shared" si="25"/>
        <v>78.33333333333333</v>
      </c>
      <c r="P221" s="176"/>
    </row>
    <row r="222" spans="1:15" ht="12">
      <c r="A222" s="229"/>
      <c r="B222" s="55"/>
      <c r="C222" s="55"/>
      <c r="D222" s="59">
        <v>20</v>
      </c>
      <c r="E222" s="162" t="s">
        <v>175</v>
      </c>
      <c r="F222" s="55"/>
      <c r="G222" s="55"/>
      <c r="H222" s="55">
        <v>200</v>
      </c>
      <c r="I222" s="55"/>
      <c r="J222" s="55"/>
      <c r="K222" s="53">
        <f t="shared" si="26"/>
        <v>200</v>
      </c>
      <c r="L222" s="53">
        <f t="shared" si="27"/>
        <v>200</v>
      </c>
      <c r="M222" s="53">
        <f t="shared" si="27"/>
        <v>200</v>
      </c>
      <c r="N222" s="54">
        <v>180</v>
      </c>
      <c r="O222" s="325">
        <f t="shared" si="25"/>
        <v>90</v>
      </c>
    </row>
    <row r="223" spans="1:15" ht="12">
      <c r="A223" s="229"/>
      <c r="B223" s="55"/>
      <c r="C223" s="55"/>
      <c r="D223" s="59">
        <v>21</v>
      </c>
      <c r="E223" s="162" t="s">
        <v>201</v>
      </c>
      <c r="F223" s="55"/>
      <c r="G223" s="55"/>
      <c r="H223" s="55">
        <v>0</v>
      </c>
      <c r="I223" s="55"/>
      <c r="J223" s="55"/>
      <c r="K223" s="53">
        <f t="shared" si="26"/>
        <v>0</v>
      </c>
      <c r="L223" s="53">
        <f t="shared" si="27"/>
        <v>0</v>
      </c>
      <c r="M223" s="53">
        <v>600</v>
      </c>
      <c r="N223" s="89">
        <v>0</v>
      </c>
      <c r="O223" s="325"/>
    </row>
    <row r="224" spans="1:15" ht="12">
      <c r="A224" s="234"/>
      <c r="B224" s="96"/>
      <c r="C224" s="96"/>
      <c r="D224" s="59">
        <v>22</v>
      </c>
      <c r="E224" s="177" t="s">
        <v>207</v>
      </c>
      <c r="F224" s="96"/>
      <c r="G224" s="96"/>
      <c r="H224" s="96">
        <v>500</v>
      </c>
      <c r="I224" s="96"/>
      <c r="J224" s="96"/>
      <c r="K224" s="53">
        <f t="shared" si="26"/>
        <v>500</v>
      </c>
      <c r="L224" s="53">
        <f t="shared" si="27"/>
        <v>500</v>
      </c>
      <c r="M224" s="53">
        <v>640</v>
      </c>
      <c r="N224" s="294">
        <v>640</v>
      </c>
      <c r="O224" s="325">
        <f t="shared" si="25"/>
        <v>100</v>
      </c>
    </row>
    <row r="225" spans="1:15" ht="12">
      <c r="A225" s="234"/>
      <c r="B225" s="96"/>
      <c r="C225" s="96"/>
      <c r="D225" s="59">
        <v>23</v>
      </c>
      <c r="E225" s="177" t="s">
        <v>176</v>
      </c>
      <c r="F225" s="96"/>
      <c r="G225" s="96"/>
      <c r="H225" s="96">
        <v>200</v>
      </c>
      <c r="I225" s="96"/>
      <c r="J225" s="96"/>
      <c r="K225" s="53">
        <f t="shared" si="26"/>
        <v>200</v>
      </c>
      <c r="L225" s="53">
        <f t="shared" si="27"/>
        <v>200</v>
      </c>
      <c r="M225" s="53">
        <f t="shared" si="27"/>
        <v>200</v>
      </c>
      <c r="N225" s="98">
        <v>296</v>
      </c>
      <c r="O225" s="325">
        <f t="shared" si="25"/>
        <v>148</v>
      </c>
    </row>
    <row r="226" spans="1:15" ht="12">
      <c r="A226" s="234"/>
      <c r="B226" s="96"/>
      <c r="C226" s="96"/>
      <c r="D226" s="59">
        <v>24</v>
      </c>
      <c r="E226" s="177" t="s">
        <v>177</v>
      </c>
      <c r="F226" s="96"/>
      <c r="G226" s="96"/>
      <c r="H226" s="96">
        <v>10</v>
      </c>
      <c r="I226" s="96"/>
      <c r="J226" s="96"/>
      <c r="K226" s="53">
        <f t="shared" si="26"/>
        <v>10</v>
      </c>
      <c r="L226" s="53">
        <f t="shared" si="27"/>
        <v>10</v>
      </c>
      <c r="M226" s="53">
        <f t="shared" si="27"/>
        <v>10</v>
      </c>
      <c r="N226" s="98">
        <v>3</v>
      </c>
      <c r="O226" s="325">
        <f t="shared" si="25"/>
        <v>30</v>
      </c>
    </row>
    <row r="227" spans="1:15" ht="12">
      <c r="A227" s="234"/>
      <c r="B227" s="96"/>
      <c r="C227" s="96"/>
      <c r="D227" s="59">
        <v>25</v>
      </c>
      <c r="E227" s="177" t="s">
        <v>178</v>
      </c>
      <c r="F227" s="96"/>
      <c r="G227" s="96"/>
      <c r="H227" s="96">
        <v>70</v>
      </c>
      <c r="I227" s="96"/>
      <c r="J227" s="96"/>
      <c r="K227" s="53">
        <f t="shared" si="26"/>
        <v>70</v>
      </c>
      <c r="L227" s="53">
        <f t="shared" si="27"/>
        <v>70</v>
      </c>
      <c r="M227" s="53">
        <f t="shared" si="27"/>
        <v>70</v>
      </c>
      <c r="N227" s="98">
        <v>0</v>
      </c>
      <c r="O227" s="325">
        <f t="shared" si="25"/>
        <v>0</v>
      </c>
    </row>
    <row r="228" spans="1:15" ht="12">
      <c r="A228" s="234"/>
      <c r="B228" s="96"/>
      <c r="C228" s="96"/>
      <c r="D228" s="94">
        <v>26</v>
      </c>
      <c r="E228" s="373" t="s">
        <v>179</v>
      </c>
      <c r="F228" s="96"/>
      <c r="G228" s="96"/>
      <c r="H228" s="96"/>
      <c r="I228" s="96"/>
      <c r="J228" s="96"/>
      <c r="K228" s="97"/>
      <c r="L228" s="97"/>
      <c r="M228" s="97"/>
      <c r="N228" s="98"/>
      <c r="O228" s="325"/>
    </row>
    <row r="229" spans="1:15" ht="12">
      <c r="A229" s="372"/>
      <c r="B229" s="319"/>
      <c r="C229" s="319"/>
      <c r="D229" s="317">
        <v>27</v>
      </c>
      <c r="E229" s="373" t="s">
        <v>208</v>
      </c>
      <c r="F229" s="319"/>
      <c r="G229" s="319"/>
      <c r="H229" s="319">
        <v>1300</v>
      </c>
      <c r="I229" s="319"/>
      <c r="J229" s="319"/>
      <c r="K229" s="321">
        <f t="shared" si="26"/>
        <v>1300</v>
      </c>
      <c r="L229" s="321">
        <f t="shared" si="27"/>
        <v>1300</v>
      </c>
      <c r="M229" s="321">
        <f t="shared" si="27"/>
        <v>1300</v>
      </c>
      <c r="N229" s="320">
        <v>1296</v>
      </c>
      <c r="O229" s="325">
        <f t="shared" si="25"/>
        <v>99.6923076923077</v>
      </c>
    </row>
    <row r="230" spans="1:15" ht="12">
      <c r="A230" s="374"/>
      <c r="B230" s="374"/>
      <c r="C230" s="374"/>
      <c r="D230" s="375">
        <v>28</v>
      </c>
      <c r="E230" s="374" t="s">
        <v>209</v>
      </c>
      <c r="F230" s="374"/>
      <c r="G230" s="374"/>
      <c r="H230" s="374"/>
      <c r="I230" s="374"/>
      <c r="J230" s="374"/>
      <c r="K230" s="376"/>
      <c r="L230" s="376"/>
      <c r="M230" s="376"/>
      <c r="N230" s="376"/>
      <c r="O230" s="325">
        <v>0</v>
      </c>
    </row>
    <row r="231" spans="1:15" ht="12.75" thickBot="1">
      <c r="A231" s="377"/>
      <c r="B231" s="377"/>
      <c r="C231" s="377"/>
      <c r="D231" s="378">
        <v>29</v>
      </c>
      <c r="E231" s="377" t="s">
        <v>204</v>
      </c>
      <c r="F231" s="377"/>
      <c r="G231" s="377"/>
      <c r="H231" s="377"/>
      <c r="I231" s="377"/>
      <c r="J231" s="377"/>
      <c r="K231" s="379"/>
      <c r="L231" s="379"/>
      <c r="M231" s="379">
        <v>0</v>
      </c>
      <c r="N231" s="379">
        <v>549</v>
      </c>
      <c r="O231" s="325"/>
    </row>
    <row r="232" spans="1:15" ht="13.5" thickBot="1">
      <c r="A232" s="357"/>
      <c r="B232" s="358">
        <v>2</v>
      </c>
      <c r="C232" s="359" t="s">
        <v>180</v>
      </c>
      <c r="D232" s="409" t="s">
        <v>181</v>
      </c>
      <c r="E232" s="409"/>
      <c r="F232" s="359"/>
      <c r="G232" s="359"/>
      <c r="H232" s="359"/>
      <c r="I232" s="359"/>
      <c r="J232" s="359"/>
      <c r="K232" s="360"/>
      <c r="L232" s="361"/>
      <c r="M232" s="361"/>
      <c r="N232" s="362"/>
      <c r="O232" s="363"/>
    </row>
    <row r="233" spans="1:15" ht="12.75" thickBot="1">
      <c r="A233" s="249"/>
      <c r="B233" s="20"/>
      <c r="C233" s="103"/>
      <c r="D233" s="101">
        <v>1</v>
      </c>
      <c r="E233" s="178" t="s">
        <v>182</v>
      </c>
      <c r="F233" s="103"/>
      <c r="G233" s="103"/>
      <c r="H233" s="179">
        <v>910</v>
      </c>
      <c r="I233" s="179"/>
      <c r="J233" s="179"/>
      <c r="K233" s="271">
        <f>SUM(F233:J233)</f>
        <v>910</v>
      </c>
      <c r="L233" s="271">
        <f>K233</f>
        <v>910</v>
      </c>
      <c r="M233" s="271">
        <f>L233</f>
        <v>910</v>
      </c>
      <c r="N233" s="305">
        <v>239</v>
      </c>
      <c r="O233" s="356">
        <f t="shared" si="25"/>
        <v>26.263736263736266</v>
      </c>
    </row>
    <row r="234" spans="1:15" ht="13.5" thickBot="1">
      <c r="A234" s="357"/>
      <c r="B234" s="358">
        <v>3</v>
      </c>
      <c r="C234" s="359" t="s">
        <v>22</v>
      </c>
      <c r="D234" s="371" t="s">
        <v>183</v>
      </c>
      <c r="E234" s="371"/>
      <c r="F234" s="359"/>
      <c r="G234" s="371"/>
      <c r="H234" s="371"/>
      <c r="I234" s="371"/>
      <c r="J234" s="371"/>
      <c r="K234" s="371"/>
      <c r="L234" s="361"/>
      <c r="M234" s="361"/>
      <c r="N234" s="362"/>
      <c r="O234" s="363"/>
    </row>
    <row r="235" spans="1:15" ht="12.75" thickBot="1">
      <c r="A235" s="364"/>
      <c r="B235" s="365"/>
      <c r="C235" s="365"/>
      <c r="D235" s="366">
        <v>1</v>
      </c>
      <c r="E235" s="365" t="s">
        <v>184</v>
      </c>
      <c r="F235" s="365"/>
      <c r="G235" s="365"/>
      <c r="H235" s="367">
        <v>600</v>
      </c>
      <c r="I235" s="367"/>
      <c r="J235" s="367"/>
      <c r="K235" s="368">
        <f>SUM(F235:J235)</f>
        <v>600</v>
      </c>
      <c r="L235" s="369">
        <f>K235</f>
        <v>600</v>
      </c>
      <c r="M235" s="369">
        <f>L235</f>
        <v>600</v>
      </c>
      <c r="N235" s="370">
        <v>180</v>
      </c>
      <c r="O235" s="341">
        <f t="shared" si="25"/>
        <v>30</v>
      </c>
    </row>
    <row r="241" ht="12">
      <c r="K241" s="1" t="s">
        <v>47</v>
      </c>
    </row>
  </sheetData>
  <sheetProtection selectLockedCells="1" selectUnlockedCells="1"/>
  <mergeCells count="73">
    <mergeCell ref="D232:E232"/>
    <mergeCell ref="D197:E197"/>
    <mergeCell ref="B200:E200"/>
    <mergeCell ref="C201:E201"/>
    <mergeCell ref="D202:E202"/>
    <mergeCell ref="J193:J194"/>
    <mergeCell ref="K193:K194"/>
    <mergeCell ref="B195:E195"/>
    <mergeCell ref="C196:E196"/>
    <mergeCell ref="F193:F194"/>
    <mergeCell ref="G193:G194"/>
    <mergeCell ref="H193:H194"/>
    <mergeCell ref="I193:I194"/>
    <mergeCell ref="D182:E182"/>
    <mergeCell ref="A190:K190"/>
    <mergeCell ref="F191:K191"/>
    <mergeCell ref="D192:K192"/>
    <mergeCell ref="B174:E174"/>
    <mergeCell ref="C175:E175"/>
    <mergeCell ref="D176:E176"/>
    <mergeCell ref="C181:E181"/>
    <mergeCell ref="D158:E158"/>
    <mergeCell ref="C165:E165"/>
    <mergeCell ref="D166:E166"/>
    <mergeCell ref="B172:E172"/>
    <mergeCell ref="C151:E151"/>
    <mergeCell ref="D152:E152"/>
    <mergeCell ref="B156:E156"/>
    <mergeCell ref="C157:E157"/>
    <mergeCell ref="D147:K147"/>
    <mergeCell ref="F148:F149"/>
    <mergeCell ref="G148:G149"/>
    <mergeCell ref="H148:H149"/>
    <mergeCell ref="I148:I149"/>
    <mergeCell ref="J148:J149"/>
    <mergeCell ref="K148:K149"/>
    <mergeCell ref="C126:E126"/>
    <mergeCell ref="D127:E127"/>
    <mergeCell ref="A145:K145"/>
    <mergeCell ref="F146:K146"/>
    <mergeCell ref="D104:E104"/>
    <mergeCell ref="B109:E109"/>
    <mergeCell ref="C110:E110"/>
    <mergeCell ref="D111:E111"/>
    <mergeCell ref="B102:E102"/>
    <mergeCell ref="C103:E103"/>
    <mergeCell ref="F100:F101"/>
    <mergeCell ref="G100:G101"/>
    <mergeCell ref="H100:H101"/>
    <mergeCell ref="I100:I101"/>
    <mergeCell ref="D99:K99"/>
    <mergeCell ref="C73:E73"/>
    <mergeCell ref="D74:E74"/>
    <mergeCell ref="B89:E89"/>
    <mergeCell ref="C90:E90"/>
    <mergeCell ref="J100:J101"/>
    <mergeCell ref="K100:K101"/>
    <mergeCell ref="D91:E91"/>
    <mergeCell ref="A97:K97"/>
    <mergeCell ref="F98:K98"/>
    <mergeCell ref="B55:E55"/>
    <mergeCell ref="C56:E56"/>
    <mergeCell ref="C66:E66"/>
    <mergeCell ref="D67:E67"/>
    <mergeCell ref="A50:K50"/>
    <mergeCell ref="F51:K51"/>
    <mergeCell ref="D52:K52"/>
    <mergeCell ref="F53:F54"/>
    <mergeCell ref="G53:G54"/>
    <mergeCell ref="H53:H54"/>
    <mergeCell ref="I53:I54"/>
    <mergeCell ref="J53:J54"/>
    <mergeCell ref="K53:K54"/>
  </mergeCells>
  <printOptions/>
  <pageMargins left="0.4722222222222222" right="0.39375" top="0.3541666666666667" bottom="0.3541666666666667" header="0.5118055555555555" footer="0.5118055555555555"/>
  <pageSetup horizontalDpi="300" verticalDpi="300" orientation="landscape" paperSize="9" scale="91" r:id="rId1"/>
  <rowBreaks count="3" manualBreakCount="3">
    <brk id="95" max="255" man="1"/>
    <brk id="143" max="255" man="1"/>
    <brk id="1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22">
      <selection activeCell="E22" sqref="E22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7.8515625" style="0" customWidth="1"/>
    <col min="4" max="4" width="3.00390625" style="0" customWidth="1"/>
    <col min="5" max="5" width="38.00390625" style="0" customWidth="1"/>
  </cols>
  <sheetData>
    <row r="1" spans="1:14" ht="13.5" customHeight="1">
      <c r="A1" s="422" t="s">
        <v>185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10" t="s">
        <v>186</v>
      </c>
      <c r="M1" s="411" t="s">
        <v>187</v>
      </c>
      <c r="N1" s="412" t="s">
        <v>188</v>
      </c>
    </row>
    <row r="2" spans="1:14" ht="18.75">
      <c r="A2" s="180"/>
      <c r="B2" s="181"/>
      <c r="C2" s="182"/>
      <c r="D2" s="183"/>
      <c r="E2" s="184"/>
      <c r="F2" s="413" t="s">
        <v>189</v>
      </c>
      <c r="G2" s="413"/>
      <c r="H2" s="413"/>
      <c r="I2" s="413"/>
      <c r="J2" s="413"/>
      <c r="K2" s="413"/>
      <c r="L2" s="410"/>
      <c r="M2" s="411"/>
      <c r="N2" s="412"/>
    </row>
    <row r="3" spans="1:14" ht="15">
      <c r="A3" s="185"/>
      <c r="B3" s="186" t="s">
        <v>2</v>
      </c>
      <c r="C3" s="187" t="s">
        <v>3</v>
      </c>
      <c r="D3" s="414" t="s">
        <v>46</v>
      </c>
      <c r="E3" s="414"/>
      <c r="F3" s="414"/>
      <c r="G3" s="414"/>
      <c r="H3" s="414"/>
      <c r="I3" s="414"/>
      <c r="J3" s="414"/>
      <c r="K3" s="414"/>
      <c r="L3" s="410"/>
      <c r="M3" s="411"/>
      <c r="N3" s="412"/>
    </row>
    <row r="4" spans="1:14" ht="15">
      <c r="A4" s="188"/>
      <c r="B4" s="189" t="s">
        <v>5</v>
      </c>
      <c r="C4" s="190" t="s">
        <v>6</v>
      </c>
      <c r="D4" s="191"/>
      <c r="E4" s="192" t="s">
        <v>7</v>
      </c>
      <c r="F4" s="415">
        <v>610</v>
      </c>
      <c r="G4" s="416">
        <v>620</v>
      </c>
      <c r="H4" s="416">
        <v>630</v>
      </c>
      <c r="I4" s="416">
        <v>640</v>
      </c>
      <c r="J4" s="418">
        <v>650</v>
      </c>
      <c r="K4" s="419" t="s">
        <v>8</v>
      </c>
      <c r="L4" s="410"/>
      <c r="M4" s="411"/>
      <c r="N4" s="412"/>
    </row>
    <row r="5" spans="1:14" ht="15">
      <c r="A5" s="193"/>
      <c r="B5" s="194"/>
      <c r="C5" s="195"/>
      <c r="D5" s="196"/>
      <c r="E5" s="197"/>
      <c r="F5" s="415"/>
      <c r="G5" s="416"/>
      <c r="H5" s="416"/>
      <c r="I5" s="416"/>
      <c r="J5" s="418"/>
      <c r="K5" s="418"/>
      <c r="L5" s="410"/>
      <c r="M5" s="411"/>
      <c r="N5" s="412"/>
    </row>
    <row r="6" spans="1:14" ht="18.75">
      <c r="A6" s="198"/>
      <c r="B6" s="420" t="s">
        <v>190</v>
      </c>
      <c r="C6" s="420"/>
      <c r="D6" s="420"/>
      <c r="E6" s="420"/>
      <c r="F6" s="198"/>
      <c r="G6" s="198"/>
      <c r="H6" s="198"/>
      <c r="I6" s="198"/>
      <c r="J6" s="198"/>
      <c r="K6" s="198"/>
      <c r="L6" s="198"/>
      <c r="M6" s="198"/>
      <c r="N6" s="198"/>
    </row>
    <row r="7" spans="1:14" ht="15">
      <c r="A7" s="199"/>
      <c r="B7" s="200">
        <v>1</v>
      </c>
      <c r="C7" s="421" t="s">
        <v>159</v>
      </c>
      <c r="D7" s="421"/>
      <c r="E7" s="421"/>
      <c r="F7" s="199"/>
      <c r="G7" s="199"/>
      <c r="H7" s="199"/>
      <c r="I7" s="199"/>
      <c r="J7" s="199"/>
      <c r="K7" s="199"/>
      <c r="L7" s="199"/>
      <c r="M7" s="199"/>
      <c r="N7" s="199"/>
    </row>
    <row r="8" spans="1:14" ht="15">
      <c r="A8" s="201"/>
      <c r="B8" s="201"/>
      <c r="C8" s="202" t="s">
        <v>11</v>
      </c>
      <c r="D8" s="417" t="s">
        <v>12</v>
      </c>
      <c r="E8" s="417"/>
      <c r="F8" s="201"/>
      <c r="G8" s="201"/>
      <c r="H8" s="201"/>
      <c r="I8" s="201"/>
      <c r="J8" s="201"/>
      <c r="K8" s="201"/>
      <c r="L8" s="201"/>
      <c r="M8" s="201"/>
      <c r="N8" s="201"/>
    </row>
    <row r="9" spans="1:14" ht="15">
      <c r="A9" s="201"/>
      <c r="B9" s="201"/>
      <c r="C9" s="201"/>
      <c r="D9" s="201">
        <v>1</v>
      </c>
      <c r="E9" s="201" t="s">
        <v>163</v>
      </c>
      <c r="F9" s="201"/>
      <c r="G9" s="201"/>
      <c r="H9" s="201">
        <v>13609.51</v>
      </c>
      <c r="I9" s="201"/>
      <c r="J9" s="201"/>
      <c r="K9" s="201">
        <v>13609.51</v>
      </c>
      <c r="L9" s="201">
        <v>410</v>
      </c>
      <c r="M9" s="201"/>
      <c r="N9" s="201"/>
    </row>
    <row r="10" spans="1:14" ht="15">
      <c r="A10" s="201"/>
      <c r="B10" s="201"/>
      <c r="C10" s="201"/>
      <c r="D10" s="201">
        <v>2</v>
      </c>
      <c r="E10" s="201" t="s">
        <v>191</v>
      </c>
      <c r="F10" s="201"/>
      <c r="G10" s="201"/>
      <c r="H10" s="203">
        <v>1659.7</v>
      </c>
      <c r="I10" s="203"/>
      <c r="J10" s="203"/>
      <c r="K10" s="203">
        <v>1659.7</v>
      </c>
      <c r="L10" s="201">
        <v>50</v>
      </c>
      <c r="M10" s="201"/>
      <c r="N10" s="201"/>
    </row>
    <row r="11" spans="1:14" ht="15">
      <c r="A11" s="201"/>
      <c r="B11" s="201"/>
      <c r="C11" s="201"/>
      <c r="D11" s="201">
        <v>3</v>
      </c>
      <c r="E11" s="201" t="s">
        <v>192</v>
      </c>
      <c r="F11" s="201"/>
      <c r="G11" s="201"/>
      <c r="H11" s="201">
        <v>995.82</v>
      </c>
      <c r="I11" s="201"/>
      <c r="J11" s="201"/>
      <c r="K11" s="201">
        <v>995.82</v>
      </c>
      <c r="L11" s="201">
        <v>30</v>
      </c>
      <c r="M11" s="201"/>
      <c r="N11" s="201"/>
    </row>
    <row r="12" spans="1:14" ht="15">
      <c r="A12" s="201"/>
      <c r="B12" s="201"/>
      <c r="C12" s="201"/>
      <c r="D12" s="201">
        <v>4</v>
      </c>
      <c r="E12" s="201" t="s">
        <v>193</v>
      </c>
      <c r="F12" s="201"/>
      <c r="G12" s="201"/>
      <c r="H12" s="201">
        <v>4979.09</v>
      </c>
      <c r="I12" s="201"/>
      <c r="J12" s="201"/>
      <c r="K12" s="201">
        <v>4979.09</v>
      </c>
      <c r="L12" s="201">
        <v>150</v>
      </c>
      <c r="M12" s="201"/>
      <c r="N12" s="201"/>
    </row>
    <row r="13" spans="1:14" ht="15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</row>
    <row r="14" spans="1:14" ht="15">
      <c r="A14" s="201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</row>
    <row r="15" spans="1:14" ht="15">
      <c r="A15" s="201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</row>
  </sheetData>
  <sheetProtection selectLockedCells="1" selectUnlockedCells="1"/>
  <mergeCells count="15">
    <mergeCell ref="D8:E8"/>
    <mergeCell ref="J4:J5"/>
    <mergeCell ref="K4:K5"/>
    <mergeCell ref="B6:E6"/>
    <mergeCell ref="C7:E7"/>
    <mergeCell ref="A1:K1"/>
    <mergeCell ref="L1:L5"/>
    <mergeCell ref="M1:M5"/>
    <mergeCell ref="N1:N5"/>
    <mergeCell ref="F2:K2"/>
    <mergeCell ref="D3:K3"/>
    <mergeCell ref="F4:F5"/>
    <mergeCell ref="G4:G5"/>
    <mergeCell ref="H4:H5"/>
    <mergeCell ref="I4:I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2014-08-12T11:55:47Z</cp:lastPrinted>
  <dcterms:created xsi:type="dcterms:W3CDTF">2013-02-07T10:30:29Z</dcterms:created>
  <dcterms:modified xsi:type="dcterms:W3CDTF">2015-08-19T11:11:55Z</dcterms:modified>
  <cp:category/>
  <cp:version/>
  <cp:contentType/>
  <cp:contentStatus/>
</cp:coreProperties>
</file>