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Rozpočet\Rozpočet 2017\cerpanie k 31122017\"/>
    </mc:Choice>
  </mc:AlternateContent>
  <bookViews>
    <workbookView xWindow="0" yWindow="0" windowWidth="28170" windowHeight="12360"/>
  </bookViews>
  <sheets>
    <sheet name="bežne výdavky" sheetId="2" r:id="rId1"/>
  </sheets>
  <definedNames>
    <definedName name="_xlnm._FilterDatabase" localSheetId="0" hidden="1">'bežne výdavky'!$A$5:$C$5</definedName>
    <definedName name="_xlnm.Print_Titles" localSheetId="0">'bežne výdavky'!$3:$7</definedName>
  </definedNames>
  <calcPr calcId="152511"/>
</workbook>
</file>

<file path=xl/calcChain.xml><?xml version="1.0" encoding="utf-8"?>
<calcChain xmlns="http://schemas.openxmlformats.org/spreadsheetml/2006/main">
  <c r="G384" i="2" l="1"/>
  <c r="F55" i="2"/>
  <c r="G65" i="2"/>
  <c r="F383" i="2"/>
  <c r="E383" i="2"/>
  <c r="F324" i="2"/>
  <c r="E178" i="2"/>
  <c r="F161" i="2"/>
  <c r="E55" i="2" l="1"/>
  <c r="F90" i="2" l="1"/>
  <c r="F178" i="2" l="1"/>
  <c r="G12" i="2" l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3" i="2"/>
  <c r="G35" i="2"/>
  <c r="G36" i="2"/>
  <c r="G37" i="2"/>
  <c r="G38" i="2"/>
  <c r="G39" i="2"/>
  <c r="G40" i="2"/>
  <c r="G41" i="2"/>
  <c r="G42" i="2"/>
  <c r="G43" i="2"/>
  <c r="G46" i="2"/>
  <c r="G47" i="2"/>
  <c r="G49" i="2"/>
  <c r="G50" i="2"/>
  <c r="G51" i="2"/>
  <c r="G52" i="2"/>
  <c r="G53" i="2"/>
  <c r="G56" i="2"/>
  <c r="G57" i="2"/>
  <c r="G58" i="2"/>
  <c r="G59" i="2"/>
  <c r="G60" i="2"/>
  <c r="G62" i="2"/>
  <c r="G63" i="2"/>
  <c r="G64" i="2"/>
  <c r="G68" i="2"/>
  <c r="G70" i="2"/>
  <c r="G71" i="2"/>
  <c r="G72" i="2"/>
  <c r="G73" i="2"/>
  <c r="G74" i="2"/>
  <c r="G75" i="2"/>
  <c r="G76" i="2"/>
  <c r="G77" i="2"/>
  <c r="G79" i="2"/>
  <c r="G80" i="2"/>
  <c r="G81" i="2"/>
  <c r="G82" i="2"/>
  <c r="G85" i="2"/>
  <c r="G86" i="2"/>
  <c r="G87" i="2"/>
  <c r="G97" i="2"/>
  <c r="G100" i="2"/>
  <c r="G101" i="2"/>
  <c r="G103" i="2"/>
  <c r="G104" i="2"/>
  <c r="G107" i="2"/>
  <c r="G108" i="2"/>
  <c r="G109" i="2"/>
  <c r="G111" i="2"/>
  <c r="G112" i="2"/>
  <c r="G113" i="2"/>
  <c r="G114" i="2"/>
  <c r="G115" i="2"/>
  <c r="G120" i="2"/>
  <c r="G124" i="2"/>
  <c r="G125" i="2"/>
  <c r="G127" i="2"/>
  <c r="G128" i="2"/>
  <c r="G130" i="2"/>
  <c r="G132" i="2"/>
  <c r="G135" i="2"/>
  <c r="G136" i="2"/>
  <c r="G137" i="2"/>
  <c r="G138" i="2"/>
  <c r="G147" i="2"/>
  <c r="G148" i="2"/>
  <c r="G149" i="2"/>
  <c r="G151" i="2"/>
  <c r="G152" i="2"/>
  <c r="G154" i="2"/>
  <c r="G158" i="2"/>
  <c r="G160" i="2"/>
  <c r="G163" i="2"/>
  <c r="G168" i="2"/>
  <c r="G169" i="2"/>
  <c r="G170" i="2"/>
  <c r="G171" i="2"/>
  <c r="G172" i="2"/>
  <c r="G173" i="2"/>
  <c r="G176" i="2"/>
  <c r="G178" i="2"/>
  <c r="G179" i="2"/>
  <c r="G181" i="2"/>
  <c r="G182" i="2"/>
  <c r="G187" i="2"/>
  <c r="G189" i="2"/>
  <c r="G190" i="2"/>
  <c r="G193" i="2"/>
  <c r="G194" i="2"/>
  <c r="G201" i="2"/>
  <c r="G202" i="2"/>
  <c r="G203" i="2"/>
  <c r="G204" i="2"/>
  <c r="G208" i="2"/>
  <c r="G214" i="2"/>
  <c r="G215" i="2"/>
  <c r="G221" i="2"/>
  <c r="G222" i="2"/>
  <c r="G247" i="2"/>
  <c r="G248" i="2"/>
  <c r="G249" i="2"/>
  <c r="G253" i="2"/>
  <c r="G257" i="2"/>
  <c r="G258" i="2"/>
  <c r="G259" i="2"/>
  <c r="G260" i="2"/>
  <c r="G261" i="2"/>
  <c r="G265" i="2"/>
  <c r="G266" i="2"/>
  <c r="G271" i="2"/>
  <c r="G272" i="2"/>
  <c r="G277" i="2"/>
  <c r="G279" i="2"/>
  <c r="G281" i="2"/>
  <c r="G282" i="2"/>
  <c r="G289" i="2"/>
  <c r="G291" i="2"/>
  <c r="G292" i="2"/>
  <c r="G293" i="2"/>
  <c r="G294" i="2"/>
  <c r="G295" i="2"/>
  <c r="G300" i="2"/>
  <c r="G301" i="2"/>
  <c r="G302" i="2"/>
  <c r="G305" i="2"/>
  <c r="G306" i="2"/>
  <c r="G307" i="2"/>
  <c r="G309" i="2"/>
  <c r="G310" i="2"/>
  <c r="G311" i="2"/>
  <c r="G312" i="2"/>
  <c r="G313" i="2"/>
  <c r="G315" i="2"/>
  <c r="G316" i="2"/>
  <c r="G317" i="2"/>
  <c r="G321" i="2"/>
  <c r="G327" i="2"/>
  <c r="G328" i="2"/>
  <c r="G329" i="2"/>
  <c r="G330" i="2"/>
  <c r="G345" i="2"/>
  <c r="G346" i="2"/>
  <c r="G347" i="2"/>
  <c r="G385" i="2"/>
  <c r="G388" i="2"/>
  <c r="G389" i="2"/>
  <c r="G390" i="2"/>
  <c r="G391" i="2"/>
  <c r="G392" i="2"/>
  <c r="G393" i="2"/>
  <c r="D386" i="2" l="1"/>
  <c r="D383" i="2"/>
  <c r="D382" i="2"/>
  <c r="D374" i="2"/>
  <c r="D369" i="2"/>
  <c r="D358" i="2"/>
  <c r="D354" i="2"/>
  <c r="D343" i="2"/>
  <c r="D338" i="2"/>
  <c r="D333" i="2"/>
  <c r="D332" i="2" s="1"/>
  <c r="D324" i="2"/>
  <c r="D319" i="2"/>
  <c r="D308" i="2"/>
  <c r="D303" i="2"/>
  <c r="D298" i="2"/>
  <c r="D290" i="2"/>
  <c r="D286" i="2"/>
  <c r="D280" i="2"/>
  <c r="D275" i="2"/>
  <c r="D268" i="2"/>
  <c r="D267" i="2" s="1"/>
  <c r="D254" i="2"/>
  <c r="D251" i="2"/>
  <c r="D245" i="2"/>
  <c r="D230" i="2"/>
  <c r="D225" i="2"/>
  <c r="D224" i="2"/>
  <c r="D217" i="2"/>
  <c r="D212" i="2"/>
  <c r="D211" i="2" s="1"/>
  <c r="D210" i="2" s="1"/>
  <c r="D206" i="2"/>
  <c r="D199" i="2"/>
  <c r="D198" i="2"/>
  <c r="D191" i="2"/>
  <c r="D185" i="2"/>
  <c r="D184" i="2" s="1"/>
  <c r="D183" i="2" s="1"/>
  <c r="D175" i="2"/>
  <c r="D174" i="2"/>
  <c r="D166" i="2"/>
  <c r="D165" i="2"/>
  <c r="D164" i="2" s="1"/>
  <c r="D161" i="2"/>
  <c r="D159" i="2"/>
  <c r="D150" i="2"/>
  <c r="D140" i="2"/>
  <c r="D133" i="2"/>
  <c r="D122" i="2"/>
  <c r="D117" i="2"/>
  <c r="D110" i="2"/>
  <c r="D105" i="2"/>
  <c r="D102" i="2"/>
  <c r="D98" i="2"/>
  <c r="D96" i="2"/>
  <c r="D90" i="2"/>
  <c r="D84" i="2"/>
  <c r="D66" i="2" s="1"/>
  <c r="D55" i="2"/>
  <c r="D44" i="2"/>
  <c r="D31" i="2"/>
  <c r="D10" i="2"/>
  <c r="D9" i="2" l="1"/>
  <c r="D116" i="2"/>
  <c r="D146" i="2"/>
  <c r="D145" i="2" s="1"/>
  <c r="D244" i="2"/>
  <c r="D274" i="2"/>
  <c r="D223" i="2" s="1"/>
  <c r="D297" i="2"/>
  <c r="D368" i="2"/>
  <c r="D296" i="2" s="1"/>
  <c r="E254" i="2"/>
  <c r="D8" i="2" l="1"/>
  <c r="D396" i="2" s="1"/>
  <c r="F386" i="2"/>
  <c r="F382" i="2" l="1"/>
  <c r="F175" i="2"/>
  <c r="E386" i="2" l="1"/>
  <c r="E382" i="2" l="1"/>
  <c r="G386" i="2"/>
  <c r="G383" i="2"/>
  <c r="G382" i="2"/>
  <c r="E374" i="2"/>
  <c r="F374" i="2"/>
  <c r="E369" i="2"/>
  <c r="F369" i="2"/>
  <c r="E358" i="2"/>
  <c r="F358" i="2"/>
  <c r="E354" i="2"/>
  <c r="F354" i="2"/>
  <c r="E343" i="2"/>
  <c r="F343" i="2"/>
  <c r="G343" i="2" s="1"/>
  <c r="E338" i="2"/>
  <c r="F338" i="2"/>
  <c r="E333" i="2"/>
  <c r="F333" i="2"/>
  <c r="E324" i="2"/>
  <c r="G324" i="2"/>
  <c r="E319" i="2"/>
  <c r="F319" i="2"/>
  <c r="G319" i="2" s="1"/>
  <c r="E308" i="2"/>
  <c r="F308" i="2"/>
  <c r="G308" i="2" s="1"/>
  <c r="E303" i="2"/>
  <c r="F303" i="2"/>
  <c r="G303" i="2" s="1"/>
  <c r="E298" i="2"/>
  <c r="F298" i="2"/>
  <c r="G298" i="2" s="1"/>
  <c r="E290" i="2"/>
  <c r="F290" i="2"/>
  <c r="G290" i="2" s="1"/>
  <c r="E286" i="2"/>
  <c r="F286" i="2"/>
  <c r="G286" i="2" s="1"/>
  <c r="E280" i="2"/>
  <c r="F280" i="2"/>
  <c r="G280" i="2" s="1"/>
  <c r="E275" i="2"/>
  <c r="F275" i="2"/>
  <c r="G275" i="2" s="1"/>
  <c r="E268" i="2"/>
  <c r="E267" i="2" s="1"/>
  <c r="F268" i="2"/>
  <c r="G268" i="2" s="1"/>
  <c r="F254" i="2"/>
  <c r="G254" i="2" s="1"/>
  <c r="E251" i="2"/>
  <c r="F251" i="2"/>
  <c r="E245" i="2"/>
  <c r="F245" i="2"/>
  <c r="E230" i="2"/>
  <c r="F230" i="2"/>
  <c r="E225" i="2"/>
  <c r="F225" i="2"/>
  <c r="E212" i="2"/>
  <c r="F212" i="2"/>
  <c r="E206" i="2"/>
  <c r="F206" i="2"/>
  <c r="E199" i="2"/>
  <c r="F199" i="2"/>
  <c r="E191" i="2"/>
  <c r="F191" i="2"/>
  <c r="E185" i="2"/>
  <c r="F185" i="2"/>
  <c r="F174" i="2"/>
  <c r="E166" i="2"/>
  <c r="E165" i="2" s="1"/>
  <c r="F166" i="2"/>
  <c r="E161" i="2"/>
  <c r="G161" i="2" s="1"/>
  <c r="E159" i="2"/>
  <c r="F159" i="2"/>
  <c r="E150" i="2"/>
  <c r="F150" i="2"/>
  <c r="F146" i="2" s="1"/>
  <c r="E140" i="2"/>
  <c r="F140" i="2"/>
  <c r="E133" i="2"/>
  <c r="F133" i="2"/>
  <c r="E122" i="2"/>
  <c r="F122" i="2"/>
  <c r="E117" i="2"/>
  <c r="F117" i="2"/>
  <c r="E110" i="2"/>
  <c r="F110" i="2"/>
  <c r="E105" i="2"/>
  <c r="F105" i="2"/>
  <c r="E98" i="2"/>
  <c r="E96" i="2" s="1"/>
  <c r="F98" i="2"/>
  <c r="E90" i="2"/>
  <c r="E84" i="2"/>
  <c r="E66" i="2" s="1"/>
  <c r="F84" i="2"/>
  <c r="G55" i="2"/>
  <c r="E44" i="2"/>
  <c r="F44" i="2"/>
  <c r="E31" i="2"/>
  <c r="F31" i="2"/>
  <c r="E10" i="2"/>
  <c r="F10" i="2"/>
  <c r="G10" i="2" l="1"/>
  <c r="G31" i="2"/>
  <c r="G44" i="2"/>
  <c r="G110" i="2"/>
  <c r="G117" i="2"/>
  <c r="G122" i="2"/>
  <c r="G133" i="2"/>
  <c r="G159" i="2"/>
  <c r="G185" i="2"/>
  <c r="G191" i="2"/>
  <c r="G245" i="2"/>
  <c r="G251" i="2"/>
  <c r="G206" i="2"/>
  <c r="F198" i="2"/>
  <c r="G198" i="2" s="1"/>
  <c r="G199" i="2"/>
  <c r="G150" i="2"/>
  <c r="G105" i="2"/>
  <c r="F66" i="2"/>
  <c r="G66" i="2" s="1"/>
  <c r="G84" i="2"/>
  <c r="F96" i="2"/>
  <c r="G96" i="2" s="1"/>
  <c r="G98" i="2"/>
  <c r="F267" i="2"/>
  <c r="G267" i="2" s="1"/>
  <c r="G212" i="2"/>
  <c r="F165" i="2"/>
  <c r="G165" i="2" s="1"/>
  <c r="G166" i="2"/>
  <c r="F297" i="2"/>
  <c r="E368" i="2"/>
  <c r="E116" i="2"/>
  <c r="E198" i="2"/>
  <c r="E274" i="2"/>
  <c r="E102" i="2"/>
  <c r="E332" i="2"/>
  <c r="E244" i="2"/>
  <c r="E224" i="2"/>
  <c r="E184" i="2"/>
  <c r="E146" i="2"/>
  <c r="E145" i="2" s="1"/>
  <c r="E9" i="2"/>
  <c r="F368" i="2"/>
  <c r="F332" i="2"/>
  <c r="F274" i="2"/>
  <c r="G274" i="2" s="1"/>
  <c r="F244" i="2"/>
  <c r="F224" i="2"/>
  <c r="F184" i="2"/>
  <c r="G184" i="2" s="1"/>
  <c r="F116" i="2"/>
  <c r="G116" i="2" s="1"/>
  <c r="F102" i="2"/>
  <c r="G332" i="2" l="1"/>
  <c r="E8" i="2"/>
  <c r="F164" i="2"/>
  <c r="F9" i="2"/>
  <c r="G9" i="2" s="1"/>
  <c r="G244" i="2"/>
  <c r="F210" i="2"/>
  <c r="F145" i="2"/>
  <c r="G145" i="2" s="1"/>
  <c r="G146" i="2"/>
  <c r="G102" i="2"/>
  <c r="E183" i="2"/>
  <c r="F183" i="2"/>
  <c r="F223" i="2"/>
  <c r="F296" i="2"/>
  <c r="E223" i="2"/>
  <c r="G183" i="2" l="1"/>
  <c r="G223" i="2"/>
  <c r="F8" i="2"/>
  <c r="G8" i="2" s="1"/>
  <c r="E217" i="2"/>
  <c r="E175" i="2"/>
  <c r="E174" i="2" l="1"/>
  <c r="G175" i="2"/>
  <c r="E164" i="2"/>
  <c r="G164" i="2" s="1"/>
  <c r="G174" i="2"/>
  <c r="F396" i="2"/>
  <c r="E297" i="2"/>
  <c r="E211" i="2"/>
  <c r="E210" i="2" l="1"/>
  <c r="G210" i="2" s="1"/>
  <c r="G211" i="2"/>
  <c r="E296" i="2"/>
  <c r="G296" i="2" s="1"/>
  <c r="G297" i="2"/>
  <c r="E396" i="2"/>
  <c r="G396" i="2" s="1"/>
  <c r="C408" i="2"/>
  <c r="C409" i="2" s="1"/>
  <c r="C411" i="2"/>
  <c r="C410" i="2" l="1"/>
</calcChain>
</file>

<file path=xl/sharedStrings.xml><?xml version="1.0" encoding="utf-8"?>
<sst xmlns="http://schemas.openxmlformats.org/spreadsheetml/2006/main" count="379" uniqueCount="266">
  <si>
    <t>625 001</t>
  </si>
  <si>
    <t>625 002</t>
  </si>
  <si>
    <t>Tovary a služby</t>
  </si>
  <si>
    <t>631 001</t>
  </si>
  <si>
    <t>633 002</t>
  </si>
  <si>
    <t>634 001</t>
  </si>
  <si>
    <t>635 001</t>
  </si>
  <si>
    <t>635 002</t>
  </si>
  <si>
    <t>637 001</t>
  </si>
  <si>
    <t>632 001</t>
  </si>
  <si>
    <t>06.4.0 Verejné osvetlenie</t>
  </si>
  <si>
    <t>08.3.0 Vysielacie a vydavateľské služby</t>
  </si>
  <si>
    <t>10 Sociálne zabezpečenie</t>
  </si>
  <si>
    <t>Bežné výdavky spolu:</t>
  </si>
  <si>
    <t>632 001 1</t>
  </si>
  <si>
    <t>Odmeny</t>
  </si>
  <si>
    <t xml:space="preserve">Materiál </t>
  </si>
  <si>
    <t>Rutinná a štandartná údržba</t>
  </si>
  <si>
    <t>Služby</t>
  </si>
  <si>
    <t>Splácanie úrokov v tuzemsku</t>
  </si>
  <si>
    <t>Transfery jednotlivcom a nez.PO</t>
  </si>
  <si>
    <t>Poistné a príspevok do poisťovní</t>
  </si>
  <si>
    <t>Bežné výdavky</t>
  </si>
  <si>
    <t>ANUITA</t>
  </si>
  <si>
    <t>ROK</t>
  </si>
  <si>
    <t>Úrok</t>
  </si>
  <si>
    <t>istina</t>
  </si>
  <si>
    <t>Úver na 12 rokov 15 mil. Sk  - cesty,chodníky</t>
  </si>
  <si>
    <t>Tarifný plat, osob. plat, základný plat</t>
  </si>
  <si>
    <t>Príplatky</t>
  </si>
  <si>
    <t>Poistné do Všeobecnej zdravotnej poisťovne</t>
  </si>
  <si>
    <t>Poistné do ostatných zdravotných poisťovní</t>
  </si>
  <si>
    <t>Na nemocenské poistenie</t>
  </si>
  <si>
    <t>Na starobné poistenie</t>
  </si>
  <si>
    <t>Na úrazové poistenie</t>
  </si>
  <si>
    <t>Na invalidné poistenie</t>
  </si>
  <si>
    <t>Na poistenie v nezamestnanosti</t>
  </si>
  <si>
    <t>Na poistenie do rezervného fondu solidarity</t>
  </si>
  <si>
    <t>Príspevok do doplnkových dôchodkových poisťovní</t>
  </si>
  <si>
    <t>Tuzemské</t>
  </si>
  <si>
    <t>Energie</t>
  </si>
  <si>
    <t>Vodné, stočné</t>
  </si>
  <si>
    <t>Poštovné služby a telekomunikačné služby</t>
  </si>
  <si>
    <t>Všeobecný materiál</t>
  </si>
  <si>
    <t>Knihy, časopisy, noviny, učebnice, uč. pomôcky.....</t>
  </si>
  <si>
    <t>Palivo, mazivá, oleje, špeciálne kvapaliny</t>
  </si>
  <si>
    <t>Servis, údržba, opravy a výdavky s tým spojené</t>
  </si>
  <si>
    <t>Prepravné a nájom dopravných prostriedkov</t>
  </si>
  <si>
    <t>Interiérového vybavenia</t>
  </si>
  <si>
    <t>Výpočtovej techniky</t>
  </si>
  <si>
    <t>Budov, objektov alebo ich častí</t>
  </si>
  <si>
    <t>Prevádzkových strojov, prístrojov, zariadení, techniky</t>
  </si>
  <si>
    <t>Školenia, kurzy, semináre, porady, konferencie, symp.</t>
  </si>
  <si>
    <t>Všeobecné služby</t>
  </si>
  <si>
    <t>Stravovanie</t>
  </si>
  <si>
    <t>Prídel do sociálneho fondu</t>
  </si>
  <si>
    <t>Telekomunikačne techniky</t>
  </si>
  <si>
    <t>Banke a pobočke zahraničnej banky</t>
  </si>
  <si>
    <t>03.2.0 Ochrana pred požiarmi</t>
  </si>
  <si>
    <t>05.1.0 Nakladanie s odpadmi</t>
  </si>
  <si>
    <t>08.4.0 Náboženské a iné spoločenské služby</t>
  </si>
  <si>
    <t>651 002  10</t>
  </si>
  <si>
    <t>651 002  20</t>
  </si>
  <si>
    <t>651 002  30</t>
  </si>
  <si>
    <t xml:space="preserve">01.7.0 Transakcie verejného dlhu </t>
  </si>
  <si>
    <t xml:space="preserve">Cestovné náhrady </t>
  </si>
  <si>
    <t xml:space="preserve">Reprezentačné výdavky </t>
  </si>
  <si>
    <t>Údržba budov objetov a priestorov</t>
  </si>
  <si>
    <t xml:space="preserve">Odmeny a príspevky poslancov -zasadnutie OZ </t>
  </si>
  <si>
    <t xml:space="preserve">Špeciálne služby -  audit ÚZ </t>
  </si>
  <si>
    <t xml:space="preserve">Všeobecný materiál </t>
  </si>
  <si>
    <t>Nákup smetných nádob</t>
  </si>
  <si>
    <t xml:space="preserve">Členské príspevky </t>
  </si>
  <si>
    <t xml:space="preserve">Poplatky a odvody za uloženie odpadu </t>
  </si>
  <si>
    <t>Elektrická energia - VO</t>
  </si>
  <si>
    <t xml:space="preserve">05.4.0 Ochrana prírody a krajiny </t>
  </si>
  <si>
    <t xml:space="preserve">01.3.3 Iné všeobecné služby /matrika/ </t>
  </si>
  <si>
    <t xml:space="preserve">08.2.0. Kultúrne služby </t>
  </si>
  <si>
    <t xml:space="preserve">Splácanie úrokov z úverov </t>
  </si>
  <si>
    <t>09.1.1.1</t>
  </si>
  <si>
    <t>09.1.2.1</t>
  </si>
  <si>
    <t>Poštové a telekomunikačné služby</t>
  </si>
  <si>
    <t>Cestovné náhrady</t>
  </si>
  <si>
    <t xml:space="preserve">Softvér a licencie </t>
  </si>
  <si>
    <t xml:space="preserve">Elektrická energia -dom smútku </t>
  </si>
  <si>
    <t xml:space="preserve">Poistenie domu smútku </t>
  </si>
  <si>
    <t>Zimná údržba chodníkov a MK</t>
  </si>
  <si>
    <t xml:space="preserve">Materiál a náhradné diely </t>
  </si>
  <si>
    <t>Údržba a opravy verejného osvetlenia</t>
  </si>
  <si>
    <t>Servis, opravy a údržba prevádzkových strojov</t>
  </si>
  <si>
    <t xml:space="preserve">Poplatky bankám </t>
  </si>
  <si>
    <t>02.2.0 Civilná ochrana</t>
  </si>
  <si>
    <t xml:space="preserve">05.  Ochrana životného prostredia </t>
  </si>
  <si>
    <t xml:space="preserve">04. Ekonomická oblasť </t>
  </si>
  <si>
    <t xml:space="preserve">02. Obrana </t>
  </si>
  <si>
    <t>06. Bývanie a občianska vybavenosť</t>
  </si>
  <si>
    <t xml:space="preserve">08. Rekreácia, kultúra a náboženstvo </t>
  </si>
  <si>
    <t xml:space="preserve">Nákup kníh </t>
  </si>
  <si>
    <t>Knižnice</t>
  </si>
  <si>
    <t xml:space="preserve">09. Vzdelávanie </t>
  </si>
  <si>
    <t>Tarifný plat</t>
  </si>
  <si>
    <t>Poistné do VZP</t>
  </si>
  <si>
    <t>Poistné do ost.zdravotných poisťovní</t>
  </si>
  <si>
    <t>Poistné do Sociálnej poisťovne</t>
  </si>
  <si>
    <t>Vodé, stočné</t>
  </si>
  <si>
    <t>Poštové služby a telekom.služby</t>
  </si>
  <si>
    <t>Pracovné odevy, obuv a pracovné pomôcky</t>
  </si>
  <si>
    <t>Údržba prevádzkových strojov, prístrojov, zariadení</t>
  </si>
  <si>
    <t>Údržba výpočtovej techniky</t>
  </si>
  <si>
    <t xml:space="preserve">Odmeny zamestnancov mimopracovného pomeru </t>
  </si>
  <si>
    <t>Mzdy, platy a ostatné vyrovnania</t>
  </si>
  <si>
    <t xml:space="preserve">Tovary a služby </t>
  </si>
  <si>
    <t>Poistné do ost. zdravotn.poisťovní</t>
  </si>
  <si>
    <t>01.6.0 Všeobecné verejné služby - voľby</t>
  </si>
  <si>
    <t>Potraviny</t>
  </si>
  <si>
    <t>Poštovné služby a telekom.služby</t>
  </si>
  <si>
    <t>Odmeny zamestnancov mimopracového pomeru</t>
  </si>
  <si>
    <t>Rutinná a štandardná údržba strojov a prístrojov</t>
  </si>
  <si>
    <t>Údržba miestnych komunikácií a chodníkov - dotácia</t>
  </si>
  <si>
    <t>Všeobecné služby - Odvoz TKO</t>
  </si>
  <si>
    <t>Rutinná a štandarná údržba</t>
  </si>
  <si>
    <t>Odmeny zamestnancov mimipracovného pomeru</t>
  </si>
  <si>
    <t xml:space="preserve">Vodné stočné </t>
  </si>
  <si>
    <t>Poistné</t>
  </si>
  <si>
    <t>Poplatok SOZA</t>
  </si>
  <si>
    <t>Vodné</t>
  </si>
  <si>
    <t xml:space="preserve">Príspevky neziskovej organizácii </t>
  </si>
  <si>
    <t>08.1.0</t>
  </si>
  <si>
    <t>Rekreačné a športové služby</t>
  </si>
  <si>
    <t xml:space="preserve">Vodné </t>
  </si>
  <si>
    <t xml:space="preserve">Poistné </t>
  </si>
  <si>
    <t>Ostatné príplatky</t>
  </si>
  <si>
    <t>Poistné do ostatných poisťovní</t>
  </si>
  <si>
    <t>Poistné do  Sociálnej poisťovne</t>
  </si>
  <si>
    <t>Všeobecný materiál - Regob dotácia</t>
  </si>
  <si>
    <t>Propagácia, reklama a inzercia (web stránka..)</t>
  </si>
  <si>
    <t>Poplatky, odvody</t>
  </si>
  <si>
    <t>Bežné transféry</t>
  </si>
  <si>
    <t>Tovary služby</t>
  </si>
  <si>
    <t>Rutinná a štandardná údržba</t>
  </si>
  <si>
    <t>Poistné a príspevky do poisťovní</t>
  </si>
  <si>
    <t xml:space="preserve">Rutinná a štandardná údržba </t>
  </si>
  <si>
    <t xml:space="preserve">Bežné transféry </t>
  </si>
  <si>
    <t xml:space="preserve">Poistné a príspevok do poisťovní </t>
  </si>
  <si>
    <t xml:space="preserve">Výpočtová technika </t>
  </si>
  <si>
    <t>Poistné do ZP</t>
  </si>
  <si>
    <t>Interiérové vybavenie</t>
  </si>
  <si>
    <t>Rutinná a štandardná údržba budov a ich častí</t>
  </si>
  <si>
    <t>VM - dotácia pre MŠ na vzd.a vých.</t>
  </si>
  <si>
    <t xml:space="preserve">Sklad materiálu CO - Odmeny a príspevky - dotácia </t>
  </si>
  <si>
    <t>Všeobecný materiál  a náhradné diely - dotácia ŽP</t>
  </si>
  <si>
    <t>Prevádzkové stroje, prístroje, náradie</t>
  </si>
  <si>
    <t>Údržba cintorína (kostol)</t>
  </si>
  <si>
    <t>Všeobecné služby - prevádzkovanie cintorína</t>
  </si>
  <si>
    <t>Transféry jednotlivcom  a neziskovým PO</t>
  </si>
  <si>
    <t>Na odstupné</t>
  </si>
  <si>
    <t>Údržba osvetlenia v cintoríne</t>
  </si>
  <si>
    <t xml:space="preserve">08.2.0. </t>
  </si>
  <si>
    <t>08.2.0.</t>
  </si>
  <si>
    <t>10.2.0.</t>
  </si>
  <si>
    <t>Transfér na nemocenské dávky</t>
  </si>
  <si>
    <t>Prevádzkové stroje náradie</t>
  </si>
  <si>
    <t>Pracovné odevy, obuv</t>
  </si>
  <si>
    <t>Všeobecný materiál  a náhradné diely</t>
  </si>
  <si>
    <t>Rutinná a štandardná údržba strojov, príst.nár.</t>
  </si>
  <si>
    <t>Stravovanie, režijné náklady</t>
  </si>
  <si>
    <t>Transér na nemocenské dávky</t>
  </si>
  <si>
    <t>Poistné do SP</t>
  </si>
  <si>
    <t>Údržba miestnych komunikácií a chodníkov</t>
  </si>
  <si>
    <t>Rutinná a štandardná údržba strojov, prístrojov a zar.</t>
  </si>
  <si>
    <t>01. Všeobecné verejné služby</t>
  </si>
  <si>
    <t>01.1.1 Výkonné a zákonodarné orgány</t>
  </si>
  <si>
    <t>01.1.2 Finančné a rozpočtové záležitosti</t>
  </si>
  <si>
    <t xml:space="preserve">03. Verejný poriadok a bezpečnosť  </t>
  </si>
  <si>
    <t>04.4.3  Výstavba -  Stavebný úrad</t>
  </si>
  <si>
    <t xml:space="preserve">04.5.1.   Cestná doprava </t>
  </si>
  <si>
    <t xml:space="preserve">Predprimárne vzdelávanie s bežnou starostlivosťou </t>
  </si>
  <si>
    <t xml:space="preserve">Primárne vzdelávanie s bežnou starostlivosťou </t>
  </si>
  <si>
    <t>Plyn</t>
  </si>
  <si>
    <t>El energia</t>
  </si>
  <si>
    <t>Deň detí</t>
  </si>
  <si>
    <t>Deň obce</t>
  </si>
  <si>
    <t>Špeciálne služby  - adv. a notárske služby</t>
  </si>
  <si>
    <t>Plyn matrika</t>
  </si>
  <si>
    <t>El. energia</t>
  </si>
  <si>
    <t>Tel a poštovné služby</t>
  </si>
  <si>
    <t>prídely do FS</t>
  </si>
  <si>
    <t>el.energia</t>
  </si>
  <si>
    <t>občerstvenie</t>
  </si>
  <si>
    <t>údržba</t>
  </si>
  <si>
    <t>stravovanie</t>
  </si>
  <si>
    <t xml:space="preserve">úroky z úveru </t>
  </si>
  <si>
    <t xml:space="preserve">El. energia </t>
  </si>
  <si>
    <t>Reprezentačné hasiči</t>
  </si>
  <si>
    <t>Poistenie budov a aut</t>
  </si>
  <si>
    <t>dopravne značenie.....</t>
  </si>
  <si>
    <t>Pohonné hmoty</t>
  </si>
  <si>
    <t>revízia</t>
  </si>
  <si>
    <t>Poistenie majetku</t>
  </si>
  <si>
    <t>Všeobecný materiál detské ihrisko</t>
  </si>
  <si>
    <t>Cestovné</t>
  </si>
  <si>
    <t>Energie  el.energia</t>
  </si>
  <si>
    <t>Energie  plyn</t>
  </si>
  <si>
    <t>Knihy, noviny, časopisy</t>
  </si>
  <si>
    <t>Energie - el.energia</t>
  </si>
  <si>
    <t>Energie -plyn</t>
  </si>
  <si>
    <t>Učebné pomôcky</t>
  </si>
  <si>
    <t>vzdelávacie poukazy</t>
  </si>
  <si>
    <t>odmeny na základe dohody + odvody</t>
  </si>
  <si>
    <t>Prídel do RF</t>
  </si>
  <si>
    <t>10.5.0.</t>
  </si>
  <si>
    <t>09.1.5.0</t>
  </si>
  <si>
    <t>Školský klub detí</t>
  </si>
  <si>
    <t>Poplatky TV a radio</t>
  </si>
  <si>
    <t>Budova DP</t>
  </si>
  <si>
    <t>poistne</t>
  </si>
  <si>
    <t>údržba budovy</t>
  </si>
  <si>
    <t>Odmeny - odstupné</t>
  </si>
  <si>
    <t>Dotácia na podporu požiarníkov</t>
  </si>
  <si>
    <t>Činnosť stavebného úradu z dotácie</t>
  </si>
  <si>
    <t>Činnosť stavebného úradu</t>
  </si>
  <si>
    <t>Príspevok neziskovej organizácii ŠK</t>
  </si>
  <si>
    <t>Ostatné kultúrne služby - KULTURNY DOM</t>
  </si>
  <si>
    <t>Nepeňažný príspevok občanom</t>
  </si>
  <si>
    <t>Pracovné odevy, obuv, prac. pomôcky</t>
  </si>
  <si>
    <t>Zelená oáza</t>
  </si>
  <si>
    <t>Odmeny pracovníkom na dohody</t>
  </si>
  <si>
    <t>Sanácia</t>
  </si>
  <si>
    <t>Bethlen Gábor</t>
  </si>
  <si>
    <t>Odstupné</t>
  </si>
  <si>
    <t>NADASDI TALAKOZO</t>
  </si>
  <si>
    <t>SF</t>
  </si>
  <si>
    <t>Nadčas</t>
  </si>
  <si>
    <t>deň matiek</t>
  </si>
  <si>
    <t>maškarny ples a cirkus</t>
  </si>
  <si>
    <t>Všeobecný materiál -+ kvety na pohreb</t>
  </si>
  <si>
    <t>Aktivačná činnosť TP/ "111"/</t>
  </si>
  <si>
    <t>Aktivačná činnosť TP/ "41"/</t>
  </si>
  <si>
    <t>Poistné do ostatných poisťovní /111/</t>
  </si>
  <si>
    <t>Poistné do ostatných poisťovní /41/</t>
  </si>
  <si>
    <t>Poistné do  Sociálnej poisťovne /111/</t>
  </si>
  <si>
    <t>Poistné do  Sociálnej poisťovne /41/</t>
  </si>
  <si>
    <t>Energie +plyn</t>
  </si>
  <si>
    <t>Rutinná a štandardná údržba budov + prír. Javisko</t>
  </si>
  <si>
    <t>Všeobecné služby - projekčné práce vrátane GP</t>
  </si>
  <si>
    <t>Všeobecný materiál / zariadenie v kuch. KD a stoličky, stoly</t>
  </si>
  <si>
    <t>Kult. Podujatie - NOVOROČNY KONCERT, VIANOCE</t>
  </si>
  <si>
    <t>r. 2017</t>
  </si>
  <si>
    <t>po úprave</t>
  </si>
  <si>
    <t>k 30.06.2017</t>
  </si>
  <si>
    <t>plnenia</t>
  </si>
  <si>
    <t>plnenie %</t>
  </si>
  <si>
    <t>Rozpočet      po úprave</t>
  </si>
  <si>
    <t>Rozpočet rok2017</t>
  </si>
  <si>
    <t>XX.r. fest. NÁDASDOK</t>
  </si>
  <si>
    <t>FITPARK v 21. storočí</t>
  </si>
  <si>
    <t>Zdravie nad Zlato</t>
  </si>
  <si>
    <t xml:space="preserve">Členské príspevky (ZMOS, RVC, NÁDASDOK) </t>
  </si>
  <si>
    <t>Príspevky neziskovej organizácii CSEMADOK, CSAK, KLUB,</t>
  </si>
  <si>
    <t>Jednorázová dávka soc. pom. / vrát. Dot . Pre doch. Győr/</t>
  </si>
  <si>
    <t>Pracovné odevy , pomôcky</t>
  </si>
  <si>
    <t>Nájomné za pozemky pri MŠ</t>
  </si>
  <si>
    <t>Plnenie rozpočtu príjmov obce Trstená na Ostrove za rok 2017 - výdavky</t>
  </si>
  <si>
    <t>skutočnosť k 31.12.2017</t>
  </si>
  <si>
    <t>Školenie</t>
  </si>
  <si>
    <t>z dotácie pre seniorov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</si>
</sst>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Sk&quot;;[Red]\-#,##0.00\ &quot;Sk&quot;"/>
    <numFmt numFmtId="165" formatCode="#,##0.0"/>
  </numFmts>
  <fonts count="25" x14ac:knownFonts="1">
    <font>
      <sz val="10"/>
      <name val="Arial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14"/>
      <name val="Arial"/>
      <family val="2"/>
    </font>
    <font>
      <i/>
      <sz val="12"/>
      <name val="Arial"/>
      <family val="2"/>
    </font>
    <font>
      <sz val="9"/>
      <color indexed="8"/>
      <name val="Calibri"/>
      <family val="2"/>
      <charset val="238"/>
    </font>
    <font>
      <b/>
      <i/>
      <sz val="9"/>
      <color indexed="8"/>
      <name val="Calibri"/>
      <family val="2"/>
      <charset val="238"/>
    </font>
    <font>
      <b/>
      <sz val="8"/>
      <name val="Arial CE"/>
      <family val="2"/>
      <charset val="238"/>
    </font>
    <font>
      <sz val="8"/>
      <color rgb="FFFF0000"/>
      <name val="Arial"/>
      <family val="2"/>
      <charset val="238"/>
    </font>
    <font>
      <sz val="8"/>
      <color rgb="FFFF0000"/>
      <name val="Arial"/>
      <family val="2"/>
    </font>
    <font>
      <sz val="9"/>
      <name val="Arial"/>
      <family val="2"/>
    </font>
    <font>
      <sz val="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" fontId="1" fillId="0" borderId="0" applyFont="0" applyFill="0" applyBorder="0" applyAlignment="0" applyProtection="0"/>
  </cellStyleXfs>
  <cellXfs count="200">
    <xf numFmtId="0" fontId="0" fillId="0" borderId="0" xfId="0"/>
    <xf numFmtId="0" fontId="3" fillId="0" borderId="0" xfId="0" applyFont="1" applyFill="1" applyBorder="1"/>
    <xf numFmtId="0" fontId="3" fillId="0" borderId="0" xfId="0" applyFont="1" applyFill="1"/>
    <xf numFmtId="0" fontId="8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164" fontId="4" fillId="0" borderId="0" xfId="1" applyNumberFormat="1" applyFont="1" applyFill="1"/>
    <xf numFmtId="4" fontId="3" fillId="0" borderId="0" xfId="1" applyNumberFormat="1" applyFont="1" applyFill="1" applyAlignment="1">
      <alignment wrapText="1"/>
    </xf>
    <xf numFmtId="4" fontId="3" fillId="0" borderId="0" xfId="0" applyNumberFormat="1" applyFont="1" applyFill="1" applyAlignment="1">
      <alignment wrapText="1"/>
    </xf>
    <xf numFmtId="0" fontId="2" fillId="0" borderId="0" xfId="0" applyFont="1" applyFill="1"/>
    <xf numFmtId="0" fontId="2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4" fontId="11" fillId="0" borderId="4" xfId="1" applyNumberFormat="1" applyFont="1" applyFill="1" applyBorder="1"/>
    <xf numFmtId="4" fontId="11" fillId="0" borderId="4" xfId="0" applyNumberFormat="1" applyFont="1" applyFill="1" applyBorder="1"/>
    <xf numFmtId="0" fontId="3" fillId="0" borderId="5" xfId="0" applyFont="1" applyFill="1" applyBorder="1"/>
    <xf numFmtId="4" fontId="11" fillId="0" borderId="6" xfId="0" applyNumberFormat="1" applyFont="1" applyFill="1" applyBorder="1"/>
    <xf numFmtId="0" fontId="9" fillId="0" borderId="0" xfId="0" applyFont="1" applyFill="1"/>
    <xf numFmtId="0" fontId="3" fillId="0" borderId="7" xfId="0" applyFont="1" applyFill="1" applyBorder="1"/>
    <xf numFmtId="0" fontId="3" fillId="3" borderId="0" xfId="0" applyFont="1" applyFill="1"/>
    <xf numFmtId="0" fontId="11" fillId="0" borderId="0" xfId="0" applyFont="1" applyFill="1"/>
    <xf numFmtId="0" fontId="13" fillId="3" borderId="0" xfId="0" applyFont="1" applyFill="1"/>
    <xf numFmtId="0" fontId="13" fillId="0" borderId="0" xfId="0" applyFont="1" applyFill="1"/>
    <xf numFmtId="0" fontId="10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3" fontId="10" fillId="0" borderId="0" xfId="0" applyNumberFormat="1" applyFont="1" applyFill="1" applyBorder="1"/>
    <xf numFmtId="0" fontId="15" fillId="0" borderId="7" xfId="0" applyFont="1" applyFill="1" applyBorder="1" applyAlignment="1">
      <alignment horizontal="left"/>
    </xf>
    <xf numFmtId="3" fontId="3" fillId="0" borderId="7" xfId="0" applyNumberFormat="1" applyFont="1" applyFill="1" applyBorder="1"/>
    <xf numFmtId="3" fontId="5" fillId="0" borderId="7" xfId="0" applyNumberFormat="1" applyFont="1" applyFill="1" applyBorder="1"/>
    <xf numFmtId="3" fontId="2" fillId="0" borderId="7" xfId="0" applyNumberFormat="1" applyFont="1" applyFill="1" applyBorder="1"/>
    <xf numFmtId="1" fontId="3" fillId="0" borderId="7" xfId="0" applyNumberFormat="1" applyFont="1" applyFill="1" applyBorder="1"/>
    <xf numFmtId="0" fontId="5" fillId="0" borderId="7" xfId="0" applyFont="1" applyFill="1" applyBorder="1"/>
    <xf numFmtId="3" fontId="3" fillId="0" borderId="0" xfId="0" applyNumberFormat="1" applyFont="1" applyFill="1"/>
    <xf numFmtId="0" fontId="15" fillId="0" borderId="0" xfId="0" applyFont="1" applyFill="1"/>
    <xf numFmtId="0" fontId="13" fillId="0" borderId="7" xfId="0" applyFont="1" applyFill="1" applyBorder="1"/>
    <xf numFmtId="3" fontId="15" fillId="0" borderId="7" xfId="0" applyNumberFormat="1" applyFont="1" applyFill="1" applyBorder="1" applyAlignment="1">
      <alignment horizontal="left"/>
    </xf>
    <xf numFmtId="0" fontId="15" fillId="0" borderId="7" xfId="0" applyFont="1" applyFill="1" applyBorder="1" applyAlignment="1">
      <alignment wrapText="1"/>
    </xf>
    <xf numFmtId="0" fontId="14" fillId="0" borderId="7" xfId="0" applyFont="1" applyFill="1" applyBorder="1" applyAlignment="1">
      <alignment horizontal="left"/>
    </xf>
    <xf numFmtId="0" fontId="18" fillId="0" borderId="7" xfId="0" applyFont="1" applyFill="1" applyBorder="1"/>
    <xf numFmtId="3" fontId="15" fillId="0" borderId="7" xfId="0" applyNumberFormat="1" applyFont="1" applyFill="1" applyBorder="1"/>
    <xf numFmtId="0" fontId="13" fillId="0" borderId="7" xfId="0" applyFont="1" applyFill="1" applyBorder="1" applyAlignment="1">
      <alignment wrapText="1"/>
    </xf>
    <xf numFmtId="0" fontId="3" fillId="0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7" xfId="0" applyFont="1" applyFill="1" applyBorder="1" applyAlignment="1">
      <alignment wrapText="1"/>
    </xf>
    <xf numFmtId="0" fontId="11" fillId="4" borderId="7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horizontal="left"/>
    </xf>
    <xf numFmtId="0" fontId="13" fillId="3" borderId="7" xfId="0" applyFont="1" applyFill="1" applyBorder="1" applyAlignment="1">
      <alignment wrapText="1"/>
    </xf>
    <xf numFmtId="0" fontId="5" fillId="0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wrapText="1"/>
    </xf>
    <xf numFmtId="0" fontId="14" fillId="0" borderId="7" xfId="0" applyFont="1" applyFill="1" applyBorder="1"/>
    <xf numFmtId="0" fontId="15" fillId="0" borderId="7" xfId="0" applyFont="1" applyFill="1" applyBorder="1"/>
    <xf numFmtId="0" fontId="13" fillId="0" borderId="7" xfId="0" applyFont="1" applyFill="1" applyBorder="1" applyAlignment="1">
      <alignment horizontal="left"/>
    </xf>
    <xf numFmtId="2" fontId="13" fillId="0" borderId="7" xfId="0" applyNumberFormat="1" applyFont="1" applyFill="1" applyBorder="1"/>
    <xf numFmtId="3" fontId="8" fillId="0" borderId="7" xfId="0" applyNumberFormat="1" applyFont="1" applyFill="1" applyBorder="1"/>
    <xf numFmtId="2" fontId="3" fillId="0" borderId="7" xfId="0" applyNumberFormat="1" applyFont="1" applyFill="1" applyBorder="1" applyAlignment="1">
      <alignment wrapText="1"/>
    </xf>
    <xf numFmtId="3" fontId="3" fillId="0" borderId="7" xfId="0" applyNumberFormat="1" applyFont="1" applyFill="1" applyBorder="1" applyAlignment="1">
      <alignment horizontal="left"/>
    </xf>
    <xf numFmtId="0" fontId="12" fillId="0" borderId="7" xfId="0" applyFont="1" applyFill="1" applyBorder="1"/>
    <xf numFmtId="3" fontId="12" fillId="0" borderId="7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wrapText="1"/>
    </xf>
    <xf numFmtId="3" fontId="13" fillId="0" borderId="7" xfId="0" applyNumberFormat="1" applyFont="1" applyFill="1" applyBorder="1" applyAlignment="1">
      <alignment horizontal="left"/>
    </xf>
    <xf numFmtId="2" fontId="13" fillId="0" borderId="7" xfId="0" applyNumberFormat="1" applyFont="1" applyFill="1" applyBorder="1" applyAlignment="1">
      <alignment wrapText="1"/>
    </xf>
    <xf numFmtId="2" fontId="15" fillId="0" borderId="7" xfId="0" applyNumberFormat="1" applyFont="1" applyFill="1" applyBorder="1"/>
    <xf numFmtId="0" fontId="14" fillId="0" borderId="7" xfId="0" applyFont="1" applyFill="1" applyBorder="1" applyAlignment="1">
      <alignment wrapText="1"/>
    </xf>
    <xf numFmtId="2" fontId="5" fillId="0" borderId="7" xfId="0" applyNumberFormat="1" applyFont="1" applyFill="1" applyBorder="1" applyAlignment="1">
      <alignment wrapText="1"/>
    </xf>
    <xf numFmtId="1" fontId="5" fillId="0" borderId="7" xfId="0" applyNumberFormat="1" applyFont="1" applyFill="1" applyBorder="1"/>
    <xf numFmtId="0" fontId="14" fillId="3" borderId="7" xfId="0" applyFont="1" applyFill="1" applyBorder="1" applyAlignment="1">
      <alignment horizontal="left"/>
    </xf>
    <xf numFmtId="0" fontId="14" fillId="3" borderId="7" xfId="0" applyFont="1" applyFill="1" applyBorder="1" applyAlignment="1">
      <alignment wrapText="1"/>
    </xf>
    <xf numFmtId="165" fontId="3" fillId="0" borderId="7" xfId="0" applyNumberFormat="1" applyFont="1" applyFill="1" applyBorder="1"/>
    <xf numFmtId="0" fontId="3" fillId="2" borderId="7" xfId="0" applyFont="1" applyFill="1" applyBorder="1" applyAlignment="1">
      <alignment horizontal="left"/>
    </xf>
    <xf numFmtId="0" fontId="3" fillId="2" borderId="7" xfId="0" applyFont="1" applyFill="1" applyBorder="1" applyAlignment="1">
      <alignment wrapText="1"/>
    </xf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 applyAlignment="1">
      <alignment wrapText="1"/>
    </xf>
    <xf numFmtId="3" fontId="5" fillId="0" borderId="7" xfId="0" applyNumberFormat="1" applyFont="1" applyFill="1" applyBorder="1" applyAlignment="1">
      <alignment horizontal="left"/>
    </xf>
    <xf numFmtId="0" fontId="18" fillId="0" borderId="7" xfId="0" applyFont="1" applyBorder="1"/>
    <xf numFmtId="0" fontId="19" fillId="0" borderId="7" xfId="0" applyFont="1" applyBorder="1"/>
    <xf numFmtId="2" fontId="19" fillId="0" borderId="7" xfId="0" applyNumberFormat="1" applyFont="1" applyBorder="1"/>
    <xf numFmtId="0" fontId="19" fillId="0" borderId="7" xfId="0" applyFont="1" applyFill="1" applyBorder="1"/>
    <xf numFmtId="0" fontId="3" fillId="3" borderId="7" xfId="0" applyFont="1" applyFill="1" applyBorder="1" applyAlignment="1">
      <alignment horizontal="left"/>
    </xf>
    <xf numFmtId="0" fontId="3" fillId="3" borderId="7" xfId="0" applyFont="1" applyFill="1" applyBorder="1" applyAlignment="1">
      <alignment wrapText="1"/>
    </xf>
    <xf numFmtId="0" fontId="13" fillId="6" borderId="7" xfId="0" applyFont="1" applyFill="1" applyBorder="1" applyAlignment="1">
      <alignment horizontal="left"/>
    </xf>
    <xf numFmtId="0" fontId="13" fillId="6" borderId="7" xfId="0" applyFont="1" applyFill="1" applyBorder="1" applyAlignment="1">
      <alignment wrapText="1"/>
    </xf>
    <xf numFmtId="0" fontId="3" fillId="6" borderId="7" xfId="0" applyFont="1" applyFill="1" applyBorder="1" applyAlignment="1">
      <alignment horizontal="left"/>
    </xf>
    <xf numFmtId="0" fontId="3" fillId="6" borderId="7" xfId="0" applyFont="1" applyFill="1" applyBorder="1" applyAlignment="1">
      <alignment wrapText="1"/>
    </xf>
    <xf numFmtId="3" fontId="5" fillId="6" borderId="7" xfId="0" applyNumberFormat="1" applyFont="1" applyFill="1" applyBorder="1"/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4" fontId="12" fillId="3" borderId="8" xfId="0" applyNumberFormat="1" applyFont="1" applyFill="1" applyBorder="1" applyAlignment="1">
      <alignment horizontal="center" wrapText="1"/>
    </xf>
    <xf numFmtId="4" fontId="2" fillId="0" borderId="8" xfId="0" applyNumberFormat="1" applyFont="1" applyFill="1" applyBorder="1"/>
    <xf numFmtId="3" fontId="13" fillId="0" borderId="8" xfId="0" applyNumberFormat="1" applyFont="1" applyFill="1" applyBorder="1" applyAlignment="1">
      <alignment horizontal="right" vertical="center" wrapText="1"/>
    </xf>
    <xf numFmtId="3" fontId="2" fillId="0" borderId="8" xfId="0" applyNumberFormat="1" applyFont="1" applyFill="1" applyBorder="1"/>
    <xf numFmtId="0" fontId="3" fillId="0" borderId="8" xfId="0" applyFont="1" applyFill="1" applyBorder="1"/>
    <xf numFmtId="3" fontId="15" fillId="0" borderId="8" xfId="0" applyNumberFormat="1" applyFont="1" applyFill="1" applyBorder="1"/>
    <xf numFmtId="3" fontId="3" fillId="0" borderId="8" xfId="0" applyNumberFormat="1" applyFont="1" applyFill="1" applyBorder="1"/>
    <xf numFmtId="0" fontId="5" fillId="0" borderId="8" xfId="0" applyFont="1" applyFill="1" applyBorder="1"/>
    <xf numFmtId="3" fontId="5" fillId="0" borderId="8" xfId="0" applyNumberFormat="1" applyFont="1" applyFill="1" applyBorder="1"/>
    <xf numFmtId="2" fontId="13" fillId="0" borderId="8" xfId="0" applyNumberFormat="1" applyFont="1" applyFill="1" applyBorder="1"/>
    <xf numFmtId="0" fontId="13" fillId="0" borderId="8" xfId="0" applyFont="1" applyFill="1" applyBorder="1"/>
    <xf numFmtId="2" fontId="12" fillId="0" borderId="8" xfId="0" applyNumberFormat="1" applyFont="1" applyFill="1" applyBorder="1" applyAlignment="1">
      <alignment wrapText="1"/>
    </xf>
    <xf numFmtId="2" fontId="13" fillId="0" borderId="8" xfId="0" applyNumberFormat="1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15" fillId="0" borderId="8" xfId="0" applyFont="1" applyFill="1" applyBorder="1"/>
    <xf numFmtId="1" fontId="13" fillId="0" borderId="8" xfId="0" applyNumberFormat="1" applyFont="1" applyFill="1" applyBorder="1" applyAlignment="1">
      <alignment wrapText="1"/>
    </xf>
    <xf numFmtId="1" fontId="13" fillId="0" borderId="8" xfId="0" applyNumberFormat="1" applyFont="1" applyFill="1" applyBorder="1"/>
    <xf numFmtId="0" fontId="13" fillId="0" borderId="8" xfId="0" applyFont="1" applyFill="1" applyBorder="1" applyAlignment="1">
      <alignment wrapText="1"/>
    </xf>
    <xf numFmtId="2" fontId="13" fillId="3" borderId="8" xfId="0" applyNumberFormat="1" applyFont="1" applyFill="1" applyBorder="1" applyAlignment="1">
      <alignment wrapText="1"/>
    </xf>
    <xf numFmtId="2" fontId="5" fillId="0" borderId="8" xfId="0" applyNumberFormat="1" applyFont="1" applyFill="1" applyBorder="1" applyAlignment="1">
      <alignment wrapText="1"/>
    </xf>
    <xf numFmtId="2" fontId="15" fillId="0" borderId="8" xfId="0" applyNumberFormat="1" applyFont="1" applyFill="1" applyBorder="1"/>
    <xf numFmtId="2" fontId="5" fillId="0" borderId="8" xfId="0" applyNumberFormat="1" applyFont="1" applyFill="1" applyBorder="1"/>
    <xf numFmtId="0" fontId="13" fillId="3" borderId="8" xfId="0" applyFont="1" applyFill="1" applyBorder="1" applyAlignment="1">
      <alignment wrapText="1"/>
    </xf>
    <xf numFmtId="1" fontId="3" fillId="0" borderId="8" xfId="0" applyNumberFormat="1" applyFont="1" applyFill="1" applyBorder="1"/>
    <xf numFmtId="2" fontId="13" fillId="2" borderId="8" xfId="0" applyNumberFormat="1" applyFont="1" applyFill="1" applyBorder="1" applyAlignment="1">
      <alignment wrapText="1"/>
    </xf>
    <xf numFmtId="0" fontId="12" fillId="0" borderId="8" xfId="0" applyFont="1" applyFill="1" applyBorder="1" applyAlignment="1">
      <alignment wrapText="1"/>
    </xf>
    <xf numFmtId="3" fontId="13" fillId="0" borderId="8" xfId="0" applyNumberFormat="1" applyFont="1" applyFill="1" applyBorder="1"/>
    <xf numFmtId="0" fontId="19" fillId="0" borderId="8" xfId="0" applyFont="1" applyBorder="1"/>
    <xf numFmtId="2" fontId="19" fillId="0" borderId="8" xfId="0" applyNumberFormat="1" applyFont="1" applyBorder="1"/>
    <xf numFmtId="0" fontId="19" fillId="0" borderId="8" xfId="0" applyFont="1" applyFill="1" applyBorder="1"/>
    <xf numFmtId="2" fontId="13" fillId="6" borderId="8" xfId="0" applyNumberFormat="1" applyFont="1" applyFill="1" applyBorder="1" applyAlignment="1">
      <alignment wrapText="1"/>
    </xf>
    <xf numFmtId="3" fontId="21" fillId="0" borderId="7" xfId="0" applyNumberFormat="1" applyFont="1" applyFill="1" applyBorder="1"/>
    <xf numFmtId="3" fontId="22" fillId="0" borderId="7" xfId="0" applyNumberFormat="1" applyFont="1" applyFill="1" applyBorder="1"/>
    <xf numFmtId="0" fontId="21" fillId="0" borderId="7" xfId="0" applyFont="1" applyFill="1" applyBorder="1"/>
    <xf numFmtId="3" fontId="13" fillId="0" borderId="8" xfId="0" applyNumberFormat="1" applyFont="1" applyFill="1" applyBorder="1" applyAlignment="1">
      <alignment wrapText="1"/>
    </xf>
    <xf numFmtId="0" fontId="23" fillId="0" borderId="7" xfId="0" applyFont="1" applyFill="1" applyBorder="1" applyAlignment="1">
      <alignment wrapText="1"/>
    </xf>
    <xf numFmtId="0" fontId="16" fillId="0" borderId="9" xfId="0" applyFont="1" applyFill="1" applyBorder="1"/>
    <xf numFmtId="0" fontId="10" fillId="0" borderId="10" xfId="0" applyFont="1" applyFill="1" applyBorder="1" applyAlignment="1">
      <alignment horizontal="left"/>
    </xf>
    <xf numFmtId="0" fontId="3" fillId="0" borderId="10" xfId="0" applyFont="1" applyFill="1" applyBorder="1" applyAlignment="1">
      <alignment wrapText="1"/>
    </xf>
    <xf numFmtId="0" fontId="8" fillId="0" borderId="11" xfId="0" applyFont="1" applyFill="1" applyBorder="1"/>
    <xf numFmtId="0" fontId="17" fillId="0" borderId="10" xfId="0" applyFont="1" applyFill="1" applyBorder="1"/>
    <xf numFmtId="0" fontId="3" fillId="0" borderId="12" xfId="0" applyFont="1" applyFill="1" applyBorder="1"/>
    <xf numFmtId="0" fontId="6" fillId="0" borderId="13" xfId="0" applyFont="1" applyFill="1" applyBorder="1"/>
    <xf numFmtId="0" fontId="8" fillId="0" borderId="13" xfId="0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0" fontId="10" fillId="4" borderId="13" xfId="0" applyFont="1" applyFill="1" applyBorder="1" applyAlignment="1">
      <alignment vertical="center"/>
    </xf>
    <xf numFmtId="49" fontId="20" fillId="7" borderId="14" xfId="0" applyNumberFormat="1" applyFont="1" applyFill="1" applyBorder="1" applyAlignment="1">
      <alignment horizontal="center" vertical="center"/>
    </xf>
    <xf numFmtId="0" fontId="13" fillId="3" borderId="13" xfId="0" applyFont="1" applyFill="1" applyBorder="1"/>
    <xf numFmtId="4" fontId="12" fillId="3" borderId="14" xfId="0" applyNumberFormat="1" applyFont="1" applyFill="1" applyBorder="1" applyAlignment="1">
      <alignment horizontal="center" wrapText="1"/>
    </xf>
    <xf numFmtId="14" fontId="5" fillId="0" borderId="13" xfId="0" applyNumberFormat="1" applyFont="1" applyFill="1" applyBorder="1"/>
    <xf numFmtId="14" fontId="3" fillId="0" borderId="13" xfId="0" applyNumberFormat="1" applyFont="1" applyFill="1" applyBorder="1"/>
    <xf numFmtId="0" fontId="5" fillId="0" borderId="13" xfId="0" applyFont="1" applyFill="1" applyBorder="1"/>
    <xf numFmtId="0" fontId="14" fillId="0" borderId="13" xfId="0" applyFont="1" applyFill="1" applyBorder="1"/>
    <xf numFmtId="0" fontId="12" fillId="0" borderId="13" xfId="0" applyFont="1" applyFill="1" applyBorder="1"/>
    <xf numFmtId="0" fontId="13" fillId="0" borderId="13" xfId="0" applyFont="1" applyFill="1" applyBorder="1"/>
    <xf numFmtId="0" fontId="15" fillId="0" borderId="13" xfId="0" applyFont="1" applyFill="1" applyBorder="1"/>
    <xf numFmtId="0" fontId="13" fillId="0" borderId="13" xfId="0" applyNumberFormat="1" applyFont="1" applyFill="1" applyBorder="1"/>
    <xf numFmtId="0" fontId="5" fillId="0" borderId="13" xfId="0" applyNumberFormat="1" applyFont="1" applyFill="1" applyBorder="1"/>
    <xf numFmtId="0" fontId="5" fillId="3" borderId="13" xfId="0" applyFont="1" applyFill="1" applyBorder="1"/>
    <xf numFmtId="0" fontId="5" fillId="2" borderId="13" xfId="0" applyFont="1" applyFill="1" applyBorder="1"/>
    <xf numFmtId="49" fontId="13" fillId="0" borderId="13" xfId="0" applyNumberFormat="1" applyFont="1" applyFill="1" applyBorder="1"/>
    <xf numFmtId="0" fontId="2" fillId="0" borderId="13" xfId="0" applyFont="1" applyFill="1" applyBorder="1"/>
    <xf numFmtId="0" fontId="2" fillId="6" borderId="13" xfId="0" applyFont="1" applyFill="1" applyBorder="1"/>
    <xf numFmtId="14" fontId="12" fillId="0" borderId="13" xfId="0" applyNumberFormat="1" applyFont="1" applyFill="1" applyBorder="1"/>
    <xf numFmtId="49" fontId="5" fillId="0" borderId="13" xfId="0" applyNumberFormat="1" applyFont="1" applyFill="1" applyBorder="1"/>
    <xf numFmtId="0" fontId="10" fillId="5" borderId="15" xfId="0" applyFont="1" applyFill="1" applyBorder="1"/>
    <xf numFmtId="0" fontId="11" fillId="5" borderId="16" xfId="0" applyFont="1" applyFill="1" applyBorder="1" applyAlignment="1">
      <alignment horizontal="left"/>
    </xf>
    <xf numFmtId="0" fontId="10" fillId="5" borderId="16" xfId="0" applyFont="1" applyFill="1" applyBorder="1" applyAlignment="1">
      <alignment wrapText="1"/>
    </xf>
    <xf numFmtId="3" fontId="2" fillId="5" borderId="17" xfId="0" applyNumberFormat="1" applyFont="1" applyFill="1" applyBorder="1"/>
    <xf numFmtId="0" fontId="20" fillId="0" borderId="18" xfId="0" applyFont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0" fontId="24" fillId="0" borderId="18" xfId="0" applyFont="1" applyBorder="1" applyAlignment="1">
      <alignment horizontal="center"/>
    </xf>
    <xf numFmtId="49" fontId="20" fillId="0" borderId="18" xfId="0" applyNumberFormat="1" applyFont="1" applyFill="1" applyBorder="1" applyAlignment="1">
      <alignment horizontal="center"/>
    </xf>
    <xf numFmtId="0" fontId="3" fillId="0" borderId="19" xfId="0" applyFont="1" applyFill="1" applyBorder="1"/>
    <xf numFmtId="3" fontId="15" fillId="0" borderId="20" xfId="0" applyNumberFormat="1" applyFont="1" applyFill="1" applyBorder="1" applyAlignment="1">
      <alignment horizontal="left"/>
    </xf>
    <xf numFmtId="0" fontId="15" fillId="0" borderId="20" xfId="0" applyFont="1" applyFill="1" applyBorder="1" applyAlignment="1">
      <alignment wrapText="1"/>
    </xf>
    <xf numFmtId="3" fontId="3" fillId="0" borderId="20" xfId="0" applyNumberFormat="1" applyFont="1" applyFill="1" applyBorder="1"/>
    <xf numFmtId="3" fontId="3" fillId="0" borderId="21" xfId="0" applyNumberFormat="1" applyFont="1" applyFill="1" applyBorder="1"/>
    <xf numFmtId="4" fontId="12" fillId="3" borderId="22" xfId="0" applyNumberFormat="1" applyFont="1" applyFill="1" applyBorder="1" applyAlignment="1">
      <alignment horizontal="center" wrapText="1"/>
    </xf>
    <xf numFmtId="0" fontId="5" fillId="0" borderId="23" xfId="0" applyFont="1" applyFill="1" applyBorder="1"/>
    <xf numFmtId="0" fontId="5" fillId="0" borderId="24" xfId="0" applyFont="1" applyFill="1" applyBorder="1" applyAlignment="1">
      <alignment horizontal="left"/>
    </xf>
    <xf numFmtId="0" fontId="5" fillId="0" borderId="24" xfId="0" applyFont="1" applyFill="1" applyBorder="1" applyAlignment="1">
      <alignment wrapText="1"/>
    </xf>
    <xf numFmtId="2" fontId="5" fillId="0" borderId="25" xfId="0" applyNumberFormat="1" applyFont="1" applyFill="1" applyBorder="1" applyAlignment="1">
      <alignment wrapText="1"/>
    </xf>
    <xf numFmtId="4" fontId="12" fillId="3" borderId="26" xfId="0" applyNumberFormat="1" applyFont="1" applyFill="1" applyBorder="1" applyAlignment="1">
      <alignment horizontal="center" wrapText="1"/>
    </xf>
    <xf numFmtId="0" fontId="13" fillId="3" borderId="27" xfId="0" applyFont="1" applyFill="1" applyBorder="1"/>
    <xf numFmtId="0" fontId="13" fillId="3" borderId="28" xfId="0" applyFont="1" applyFill="1" applyBorder="1"/>
    <xf numFmtId="2" fontId="13" fillId="3" borderId="29" xfId="0" applyNumberFormat="1" applyFont="1" applyFill="1" applyBorder="1"/>
    <xf numFmtId="4" fontId="12" fillId="3" borderId="30" xfId="0" applyNumberFormat="1" applyFont="1" applyFill="1" applyBorder="1" applyAlignment="1">
      <alignment horizontal="center" wrapText="1"/>
    </xf>
    <xf numFmtId="3" fontId="3" fillId="0" borderId="20" xfId="0" applyNumberFormat="1" applyFont="1" applyFill="1" applyBorder="1" applyAlignment="1">
      <alignment horizontal="left"/>
    </xf>
    <xf numFmtId="0" fontId="3" fillId="0" borderId="20" xfId="0" applyFont="1" applyFill="1" applyBorder="1" applyAlignment="1">
      <alignment wrapText="1"/>
    </xf>
    <xf numFmtId="0" fontId="15" fillId="0" borderId="20" xfId="0" applyFont="1" applyFill="1" applyBorder="1"/>
    <xf numFmtId="0" fontId="15" fillId="0" borderId="21" xfId="0" applyFont="1" applyFill="1" applyBorder="1"/>
    <xf numFmtId="0" fontId="5" fillId="0" borderId="25" xfId="0" applyFont="1" applyFill="1" applyBorder="1" applyAlignment="1">
      <alignment wrapText="1"/>
    </xf>
    <xf numFmtId="3" fontId="13" fillId="3" borderId="28" xfId="0" applyNumberFormat="1" applyFont="1" applyFill="1" applyBorder="1" applyAlignment="1">
      <alignment horizontal="center"/>
    </xf>
    <xf numFmtId="3" fontId="13" fillId="3" borderId="29" xfId="0" applyNumberFormat="1" applyFont="1" applyFill="1" applyBorder="1"/>
    <xf numFmtId="3" fontId="2" fillId="0" borderId="20" xfId="0" applyNumberFormat="1" applyFont="1" applyFill="1" applyBorder="1"/>
    <xf numFmtId="3" fontId="2" fillId="0" borderId="21" xfId="0" applyNumberFormat="1" applyFont="1" applyFill="1" applyBorder="1"/>
    <xf numFmtId="0" fontId="3" fillId="0" borderId="24" xfId="0" applyFont="1" applyFill="1" applyBorder="1" applyAlignment="1">
      <alignment wrapText="1"/>
    </xf>
    <xf numFmtId="3" fontId="2" fillId="0" borderId="24" xfId="0" applyNumberFormat="1" applyFont="1" applyFill="1" applyBorder="1"/>
    <xf numFmtId="3" fontId="2" fillId="0" borderId="25" xfId="0" applyNumberFormat="1" applyFont="1" applyFill="1" applyBorder="1"/>
    <xf numFmtId="3" fontId="13" fillId="3" borderId="28" xfId="0" applyNumberFormat="1" applyFont="1" applyFill="1" applyBorder="1" applyAlignment="1">
      <alignment horizontal="left"/>
    </xf>
    <xf numFmtId="0" fontId="13" fillId="3" borderId="28" xfId="0" applyFont="1" applyFill="1" applyBorder="1" applyAlignment="1">
      <alignment wrapText="1"/>
    </xf>
    <xf numFmtId="2" fontId="13" fillId="3" borderId="29" xfId="0" applyNumberFormat="1" applyFont="1" applyFill="1" applyBorder="1" applyAlignment="1">
      <alignment wrapText="1"/>
    </xf>
    <xf numFmtId="1" fontId="13" fillId="3" borderId="29" xfId="0" applyNumberFormat="1" applyFont="1" applyFill="1" applyBorder="1" applyAlignment="1">
      <alignment wrapText="1"/>
    </xf>
    <xf numFmtId="3" fontId="13" fillId="0" borderId="7" xfId="0" applyNumberFormat="1" applyFont="1" applyFill="1" applyBorder="1" applyAlignment="1">
      <alignment wrapText="1"/>
    </xf>
    <xf numFmtId="3" fontId="15" fillId="6" borderId="7" xfId="0" applyNumberFormat="1" applyFont="1" applyFill="1" applyBorder="1"/>
    <xf numFmtId="3" fontId="15" fillId="6" borderId="8" xfId="0" applyNumberFormat="1" applyFont="1" applyFill="1" applyBorder="1"/>
  </cellXfs>
  <cellStyles count="2">
    <cellStyle name="Čiarka" xfId="1" builtinId="3"/>
    <cellStyle name="Normáln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8"/>
  <sheetViews>
    <sheetView tabSelected="1" view="pageBreakPreview" topLeftCell="A352" zoomScaleSheetLayoutView="100" workbookViewId="0">
      <selection activeCell="F16" sqref="F16"/>
    </sheetView>
  </sheetViews>
  <sheetFormatPr defaultColWidth="9.140625" defaultRowHeight="11.25" outlineLevelRow="2" x14ac:dyDescent="0.2"/>
  <cols>
    <col min="1" max="1" width="7.5703125" style="2" customWidth="1"/>
    <col min="2" max="2" width="7.28515625" style="5" customWidth="1"/>
    <col min="3" max="3" width="42.7109375" style="6" customWidth="1"/>
    <col min="4" max="5" width="11.140625" style="2" customWidth="1"/>
    <col min="6" max="6" width="10.7109375" style="2" customWidth="1"/>
    <col min="7" max="7" width="10" style="2" customWidth="1"/>
    <col min="8" max="16384" width="9.140625" style="2"/>
  </cols>
  <sheetData>
    <row r="1" spans="1:8" ht="26.45" customHeight="1" x14ac:dyDescent="0.3">
      <c r="A1" s="128"/>
      <c r="B1" s="129" t="s">
        <v>262</v>
      </c>
      <c r="C1" s="130"/>
      <c r="D1" s="132"/>
      <c r="E1" s="132"/>
      <c r="F1" s="131"/>
      <c r="G1" s="133"/>
    </row>
    <row r="2" spans="1:8" ht="12.6" customHeight="1" x14ac:dyDescent="0.2">
      <c r="A2" s="134"/>
      <c r="B2" s="45"/>
      <c r="C2" s="46"/>
      <c r="D2" s="162"/>
      <c r="E2" s="163"/>
      <c r="F2" s="163"/>
      <c r="G2" s="163"/>
    </row>
    <row r="3" spans="1:8" ht="12" hidden="1" customHeight="1" thickTop="1" thickBot="1" x14ac:dyDescent="0.25">
      <c r="A3" s="135"/>
      <c r="B3" s="47"/>
      <c r="C3" s="48"/>
      <c r="D3" s="164" t="s">
        <v>247</v>
      </c>
      <c r="E3" s="165" t="s">
        <v>248</v>
      </c>
      <c r="F3" s="163" t="s">
        <v>249</v>
      </c>
      <c r="G3" s="165" t="s">
        <v>250</v>
      </c>
    </row>
    <row r="4" spans="1:8" ht="20.25" hidden="1" customHeight="1" thickTop="1" x14ac:dyDescent="0.2">
      <c r="A4" s="136"/>
      <c r="B4" s="43"/>
      <c r="C4" s="44"/>
      <c r="D4" s="19"/>
      <c r="E4" s="19"/>
      <c r="F4" s="96"/>
      <c r="G4" s="137"/>
    </row>
    <row r="5" spans="1:8" ht="23.25" hidden="1" customHeight="1" thickTop="1" thickBot="1" x14ac:dyDescent="0.25">
      <c r="A5" s="136"/>
      <c r="B5" s="43"/>
      <c r="C5" s="44"/>
      <c r="D5" s="19"/>
      <c r="E5" s="19"/>
      <c r="F5" s="96"/>
      <c r="G5" s="137"/>
    </row>
    <row r="6" spans="1:8" ht="0.75" hidden="1" customHeight="1" thickBot="1" x14ac:dyDescent="0.25">
      <c r="A6" s="136"/>
      <c r="B6" s="43"/>
      <c r="C6" s="44"/>
      <c r="D6" s="19"/>
      <c r="E6" s="19"/>
      <c r="F6" s="96"/>
      <c r="G6" s="137"/>
    </row>
    <row r="7" spans="1:8" s="21" customFormat="1" ht="23.45" customHeight="1" x14ac:dyDescent="0.2">
      <c r="A7" s="138" t="s">
        <v>22</v>
      </c>
      <c r="B7" s="49"/>
      <c r="C7" s="50"/>
      <c r="D7" s="90" t="s">
        <v>253</v>
      </c>
      <c r="E7" s="90" t="s">
        <v>252</v>
      </c>
      <c r="F7" s="91" t="s">
        <v>263</v>
      </c>
      <c r="G7" s="139" t="s">
        <v>251</v>
      </c>
    </row>
    <row r="8" spans="1:8" ht="12" customHeight="1" x14ac:dyDescent="0.2">
      <c r="A8" s="140" t="s">
        <v>170</v>
      </c>
      <c r="B8" s="51"/>
      <c r="C8" s="52"/>
      <c r="D8" s="92">
        <f>D9+D96+J17+D102+D116+D133</f>
        <v>105876</v>
      </c>
      <c r="E8" s="92">
        <f>E9+E96+K17+E102+E116+E133</f>
        <v>122972</v>
      </c>
      <c r="F8" s="92">
        <f>F9+F96+L17+F102+F116+F133</f>
        <v>122414</v>
      </c>
      <c r="G8" s="141">
        <f>F8/E8*100</f>
        <v>99.546238168038244</v>
      </c>
    </row>
    <row r="9" spans="1:8" ht="12" customHeight="1" x14ac:dyDescent="0.2">
      <c r="A9" s="142" t="s">
        <v>171</v>
      </c>
      <c r="B9" s="53"/>
      <c r="C9" s="54"/>
      <c r="D9" s="93">
        <f>D10+D31+D44+D55+D66+D90</f>
        <v>101777</v>
      </c>
      <c r="E9" s="93">
        <f>E10+E31+E44+E55+E66+E90</f>
        <v>118818</v>
      </c>
      <c r="F9" s="93">
        <f>F10+F31+F44+F55+F66+F90</f>
        <v>118486</v>
      </c>
      <c r="G9" s="141">
        <f t="shared" ref="G9:G73" si="0">F9/E9*100</f>
        <v>99.720581056742247</v>
      </c>
    </row>
    <row r="10" spans="1:8" ht="12" customHeight="1" x14ac:dyDescent="0.2">
      <c r="A10" s="142"/>
      <c r="B10" s="53">
        <v>610</v>
      </c>
      <c r="C10" s="54" t="s">
        <v>110</v>
      </c>
      <c r="D10" s="94">
        <f t="shared" ref="D10" si="1">SUM(D12:D30)</f>
        <v>71950</v>
      </c>
      <c r="E10" s="94">
        <f t="shared" ref="E10:F10" si="2">SUM(E12:E30)</f>
        <v>71950</v>
      </c>
      <c r="F10" s="94">
        <f t="shared" si="2"/>
        <v>64685</v>
      </c>
      <c r="G10" s="141">
        <f t="shared" si="0"/>
        <v>89.90271021542739</v>
      </c>
    </row>
    <row r="11" spans="1:8" ht="12" customHeight="1" x14ac:dyDescent="0.2">
      <c r="A11" s="142"/>
      <c r="B11" s="53"/>
      <c r="C11" s="54"/>
      <c r="D11" s="31"/>
      <c r="E11" s="31"/>
      <c r="F11" s="95"/>
      <c r="G11" s="141"/>
    </row>
    <row r="12" spans="1:8" ht="12" customHeight="1" x14ac:dyDescent="0.2">
      <c r="A12" s="142"/>
      <c r="B12" s="28">
        <v>611</v>
      </c>
      <c r="C12" s="38" t="s">
        <v>100</v>
      </c>
      <c r="D12" s="41">
        <v>48000</v>
      </c>
      <c r="E12" s="41">
        <v>48000</v>
      </c>
      <c r="F12" s="97">
        <v>41962</v>
      </c>
      <c r="G12" s="141">
        <f t="shared" si="0"/>
        <v>87.420833333333334</v>
      </c>
    </row>
    <row r="13" spans="1:8" ht="12" hidden="1" customHeight="1" outlineLevel="2" x14ac:dyDescent="0.2">
      <c r="A13" s="143"/>
      <c r="B13" s="28">
        <v>611</v>
      </c>
      <c r="C13" s="38" t="s">
        <v>28</v>
      </c>
      <c r="D13" s="29"/>
      <c r="E13" s="29"/>
      <c r="F13" s="98"/>
      <c r="G13" s="141" t="e">
        <f t="shared" si="0"/>
        <v>#DIV/0!</v>
      </c>
    </row>
    <row r="14" spans="1:8" ht="12" hidden="1" customHeight="1" outlineLevel="2" x14ac:dyDescent="0.2">
      <c r="A14" s="136"/>
      <c r="B14" s="28">
        <v>612</v>
      </c>
      <c r="C14" s="38" t="s">
        <v>29</v>
      </c>
      <c r="D14" s="29"/>
      <c r="E14" s="29"/>
      <c r="F14" s="98"/>
      <c r="G14" s="141" t="e">
        <f t="shared" si="0"/>
        <v>#DIV/0!</v>
      </c>
    </row>
    <row r="15" spans="1:8" ht="12" hidden="1" customHeight="1" outlineLevel="2" x14ac:dyDescent="0.2">
      <c r="A15" s="136"/>
      <c r="B15" s="37">
        <v>614</v>
      </c>
      <c r="C15" s="38" t="s">
        <v>15</v>
      </c>
      <c r="D15" s="29"/>
      <c r="E15" s="29"/>
      <c r="F15" s="98"/>
      <c r="G15" s="141" t="e">
        <f t="shared" si="0"/>
        <v>#DIV/0!</v>
      </c>
    </row>
    <row r="16" spans="1:8" ht="12" customHeight="1" outlineLevel="2" x14ac:dyDescent="0.2">
      <c r="A16" s="136"/>
      <c r="B16" s="37">
        <v>612</v>
      </c>
      <c r="C16" s="38" t="s">
        <v>29</v>
      </c>
      <c r="D16" s="29">
        <v>4300</v>
      </c>
      <c r="E16" s="29">
        <v>4300</v>
      </c>
      <c r="F16" s="98">
        <v>3527</v>
      </c>
      <c r="G16" s="141">
        <f t="shared" si="0"/>
        <v>82.023255813953483</v>
      </c>
      <c r="H16" s="34"/>
    </row>
    <row r="17" spans="1:7" s="3" customFormat="1" ht="12" customHeight="1" x14ac:dyDescent="0.2">
      <c r="A17" s="135"/>
      <c r="B17" s="37">
        <v>614</v>
      </c>
      <c r="C17" s="38" t="s">
        <v>15</v>
      </c>
      <c r="D17" s="41">
        <v>1000</v>
      </c>
      <c r="E17" s="41">
        <v>1000</v>
      </c>
      <c r="F17" s="97">
        <v>1000</v>
      </c>
      <c r="G17" s="141">
        <f t="shared" si="0"/>
        <v>100</v>
      </c>
    </row>
    <row r="18" spans="1:7" ht="12" hidden="1" customHeight="1" outlineLevel="1" x14ac:dyDescent="0.2">
      <c r="A18" s="136"/>
      <c r="B18" s="28">
        <v>621</v>
      </c>
      <c r="C18" s="38" t="s">
        <v>30</v>
      </c>
      <c r="D18" s="29"/>
      <c r="E18" s="29"/>
      <c r="F18" s="98"/>
      <c r="G18" s="141" t="e">
        <f t="shared" si="0"/>
        <v>#DIV/0!</v>
      </c>
    </row>
    <row r="19" spans="1:7" ht="12" hidden="1" customHeight="1" outlineLevel="1" x14ac:dyDescent="0.2">
      <c r="A19" s="136"/>
      <c r="B19" s="28">
        <v>623</v>
      </c>
      <c r="C19" s="38" t="s">
        <v>31</v>
      </c>
      <c r="D19" s="29"/>
      <c r="E19" s="29"/>
      <c r="F19" s="98"/>
      <c r="G19" s="141" t="e">
        <f t="shared" si="0"/>
        <v>#DIV/0!</v>
      </c>
    </row>
    <row r="20" spans="1:7" ht="12" hidden="1" customHeight="1" outlineLevel="1" x14ac:dyDescent="0.2">
      <c r="A20" s="136"/>
      <c r="B20" s="28" t="s">
        <v>0</v>
      </c>
      <c r="C20" s="38" t="s">
        <v>32</v>
      </c>
      <c r="D20" s="29"/>
      <c r="E20" s="29"/>
      <c r="F20" s="98"/>
      <c r="G20" s="141" t="e">
        <f t="shared" si="0"/>
        <v>#DIV/0!</v>
      </c>
    </row>
    <row r="21" spans="1:7" ht="12" hidden="1" customHeight="1" outlineLevel="1" x14ac:dyDescent="0.2">
      <c r="A21" s="136"/>
      <c r="B21" s="28" t="s">
        <v>1</v>
      </c>
      <c r="C21" s="38" t="s">
        <v>33</v>
      </c>
      <c r="D21" s="29"/>
      <c r="E21" s="29"/>
      <c r="F21" s="98"/>
      <c r="G21" s="141" t="e">
        <f t="shared" si="0"/>
        <v>#DIV/0!</v>
      </c>
    </row>
    <row r="22" spans="1:7" ht="12" hidden="1" customHeight="1" outlineLevel="1" x14ac:dyDescent="0.2">
      <c r="A22" s="136"/>
      <c r="B22" s="37">
        <v>625003</v>
      </c>
      <c r="C22" s="38" t="s">
        <v>34</v>
      </c>
      <c r="D22" s="29"/>
      <c r="E22" s="29"/>
      <c r="F22" s="98"/>
      <c r="G22" s="141" t="e">
        <f t="shared" si="0"/>
        <v>#DIV/0!</v>
      </c>
    </row>
    <row r="23" spans="1:7" ht="12" hidden="1" customHeight="1" outlineLevel="1" x14ac:dyDescent="0.2">
      <c r="A23" s="136"/>
      <c r="B23" s="37">
        <v>625004</v>
      </c>
      <c r="C23" s="38" t="s">
        <v>35</v>
      </c>
      <c r="D23" s="29"/>
      <c r="E23" s="29"/>
      <c r="F23" s="98"/>
      <c r="G23" s="141" t="e">
        <f t="shared" si="0"/>
        <v>#DIV/0!</v>
      </c>
    </row>
    <row r="24" spans="1:7" ht="12" hidden="1" customHeight="1" outlineLevel="1" x14ac:dyDescent="0.2">
      <c r="A24" s="136"/>
      <c r="B24" s="37">
        <v>625005</v>
      </c>
      <c r="C24" s="38" t="s">
        <v>36</v>
      </c>
      <c r="D24" s="29"/>
      <c r="E24" s="29"/>
      <c r="F24" s="98"/>
      <c r="G24" s="141" t="e">
        <f t="shared" si="0"/>
        <v>#DIV/0!</v>
      </c>
    </row>
    <row r="25" spans="1:7" ht="12" hidden="1" customHeight="1" outlineLevel="1" x14ac:dyDescent="0.2">
      <c r="A25" s="136"/>
      <c r="B25" s="37">
        <v>625007</v>
      </c>
      <c r="C25" s="38" t="s">
        <v>37</v>
      </c>
      <c r="D25" s="29"/>
      <c r="E25" s="29"/>
      <c r="F25" s="98"/>
      <c r="G25" s="141" t="e">
        <f t="shared" si="0"/>
        <v>#DIV/0!</v>
      </c>
    </row>
    <row r="26" spans="1:7" ht="12" hidden="1" customHeight="1" outlineLevel="1" x14ac:dyDescent="0.2">
      <c r="A26" s="136"/>
      <c r="B26" s="28">
        <v>627</v>
      </c>
      <c r="C26" s="38" t="s">
        <v>38</v>
      </c>
      <c r="D26" s="29"/>
      <c r="E26" s="29"/>
      <c r="F26" s="98"/>
      <c r="G26" s="141" t="e">
        <f t="shared" si="0"/>
        <v>#DIV/0!</v>
      </c>
    </row>
    <row r="27" spans="1:7" ht="12" hidden="1" customHeight="1" outlineLevel="1" x14ac:dyDescent="0.2">
      <c r="A27" s="136"/>
      <c r="B27" s="28"/>
      <c r="C27" s="38"/>
      <c r="D27" s="29"/>
      <c r="E27" s="29"/>
      <c r="F27" s="98"/>
      <c r="G27" s="141" t="e">
        <f t="shared" si="0"/>
        <v>#DIV/0!</v>
      </c>
    </row>
    <row r="28" spans="1:7" ht="12" customHeight="1" outlineLevel="1" x14ac:dyDescent="0.2">
      <c r="A28" s="136"/>
      <c r="B28" s="37">
        <v>621</v>
      </c>
      <c r="C28" s="38" t="s">
        <v>101</v>
      </c>
      <c r="D28" s="29">
        <v>1100</v>
      </c>
      <c r="E28" s="29">
        <v>1100</v>
      </c>
      <c r="F28" s="98">
        <v>909</v>
      </c>
      <c r="G28" s="141">
        <f t="shared" si="0"/>
        <v>82.63636363636364</v>
      </c>
    </row>
    <row r="29" spans="1:7" ht="12" customHeight="1" outlineLevel="1" x14ac:dyDescent="0.2">
      <c r="A29" s="136"/>
      <c r="B29" s="37">
        <v>623</v>
      </c>
      <c r="C29" s="38" t="s">
        <v>102</v>
      </c>
      <c r="D29" s="29">
        <v>4300</v>
      </c>
      <c r="E29" s="29">
        <v>4300</v>
      </c>
      <c r="F29" s="98">
        <v>4107</v>
      </c>
      <c r="G29" s="141">
        <f t="shared" si="0"/>
        <v>95.511627906976742</v>
      </c>
    </row>
    <row r="30" spans="1:7" ht="12" customHeight="1" outlineLevel="1" x14ac:dyDescent="0.2">
      <c r="A30" s="136"/>
      <c r="B30" s="37">
        <v>625</v>
      </c>
      <c r="C30" s="38" t="s">
        <v>103</v>
      </c>
      <c r="D30" s="29">
        <v>13250</v>
      </c>
      <c r="E30" s="29">
        <v>13250</v>
      </c>
      <c r="F30" s="98">
        <v>13180</v>
      </c>
      <c r="G30" s="141">
        <f t="shared" si="0"/>
        <v>99.471698113207552</v>
      </c>
    </row>
    <row r="31" spans="1:7" s="4" customFormat="1" ht="12" customHeight="1" x14ac:dyDescent="0.2">
      <c r="A31" s="144"/>
      <c r="B31" s="53">
        <v>630</v>
      </c>
      <c r="C31" s="33" t="s">
        <v>2</v>
      </c>
      <c r="D31" s="99">
        <f t="shared" ref="D31" si="3">SUM(D33:D43)</f>
        <v>5487</v>
      </c>
      <c r="E31" s="99">
        <f t="shared" ref="E31:F31" si="4">SUM(E33:E43)</f>
        <v>5487</v>
      </c>
      <c r="F31" s="99">
        <f t="shared" si="4"/>
        <v>6387</v>
      </c>
      <c r="G31" s="141">
        <f t="shared" si="0"/>
        <v>116.40240568616731</v>
      </c>
    </row>
    <row r="32" spans="1:7" s="4" customFormat="1" ht="12" customHeight="1" x14ac:dyDescent="0.2">
      <c r="A32" s="144"/>
      <c r="B32" s="53"/>
      <c r="C32" s="33"/>
      <c r="D32" s="30"/>
      <c r="E32" s="30"/>
      <c r="F32" s="100"/>
      <c r="G32" s="141"/>
    </row>
    <row r="33" spans="1:7" s="4" customFormat="1" ht="12" customHeight="1" x14ac:dyDescent="0.2">
      <c r="A33" s="145"/>
      <c r="B33" s="37">
        <v>631001</v>
      </c>
      <c r="C33" s="56" t="s">
        <v>65</v>
      </c>
      <c r="D33" s="41">
        <v>2500</v>
      </c>
      <c r="E33" s="41">
        <v>2500</v>
      </c>
      <c r="F33" s="41">
        <v>3243</v>
      </c>
      <c r="G33" s="141">
        <f t="shared" si="0"/>
        <v>129.72</v>
      </c>
    </row>
    <row r="34" spans="1:7" ht="12" customHeight="1" outlineLevel="1" x14ac:dyDescent="0.2">
      <c r="A34" s="136"/>
      <c r="B34" s="28" t="s">
        <v>3</v>
      </c>
      <c r="C34" s="38" t="s">
        <v>39</v>
      </c>
      <c r="D34" s="29"/>
      <c r="E34" s="29"/>
      <c r="F34" s="29"/>
      <c r="G34" s="141"/>
    </row>
    <row r="35" spans="1:7" s="4" customFormat="1" ht="12" customHeight="1" x14ac:dyDescent="0.2">
      <c r="A35" s="144"/>
      <c r="B35" s="37">
        <v>632001</v>
      </c>
      <c r="C35" s="38" t="s">
        <v>178</v>
      </c>
      <c r="D35" s="41">
        <v>900</v>
      </c>
      <c r="E35" s="41">
        <v>900</v>
      </c>
      <c r="F35" s="41">
        <v>814</v>
      </c>
      <c r="G35" s="141">
        <f t="shared" si="0"/>
        <v>90.444444444444443</v>
      </c>
    </row>
    <row r="36" spans="1:7" ht="12" hidden="1" customHeight="1" outlineLevel="1" x14ac:dyDescent="0.2">
      <c r="A36" s="136"/>
      <c r="B36" s="37">
        <v>632001</v>
      </c>
      <c r="C36" s="38" t="s">
        <v>40</v>
      </c>
      <c r="D36" s="29"/>
      <c r="E36" s="29"/>
      <c r="F36" s="29"/>
      <c r="G36" s="141" t="e">
        <f t="shared" si="0"/>
        <v>#DIV/0!</v>
      </c>
    </row>
    <row r="37" spans="1:7" ht="12" hidden="1" customHeight="1" outlineLevel="1" x14ac:dyDescent="0.2">
      <c r="A37" s="136"/>
      <c r="B37" s="37" t="s">
        <v>14</v>
      </c>
      <c r="C37" s="38" t="s">
        <v>40</v>
      </c>
      <c r="D37" s="29"/>
      <c r="E37" s="29"/>
      <c r="F37" s="29"/>
      <c r="G37" s="141" t="e">
        <f t="shared" si="0"/>
        <v>#DIV/0!</v>
      </c>
    </row>
    <row r="38" spans="1:7" ht="12" hidden="1" customHeight="1" outlineLevel="1" x14ac:dyDescent="0.2">
      <c r="A38" s="136"/>
      <c r="B38" s="37">
        <v>632002</v>
      </c>
      <c r="C38" s="38" t="s">
        <v>41</v>
      </c>
      <c r="D38" s="29"/>
      <c r="E38" s="29"/>
      <c r="F38" s="29"/>
      <c r="G38" s="141" t="e">
        <f t="shared" si="0"/>
        <v>#DIV/0!</v>
      </c>
    </row>
    <row r="39" spans="1:7" hidden="1" outlineLevel="1" x14ac:dyDescent="0.2">
      <c r="A39" s="136"/>
      <c r="B39" s="37">
        <v>632003</v>
      </c>
      <c r="C39" s="38" t="s">
        <v>42</v>
      </c>
      <c r="D39" s="29"/>
      <c r="E39" s="29"/>
      <c r="F39" s="29"/>
      <c r="G39" s="141" t="e">
        <f t="shared" si="0"/>
        <v>#DIV/0!</v>
      </c>
    </row>
    <row r="40" spans="1:7" outlineLevel="1" x14ac:dyDescent="0.2">
      <c r="A40" s="136"/>
      <c r="B40" s="37"/>
      <c r="C40" s="38" t="s">
        <v>179</v>
      </c>
      <c r="D40" s="29">
        <v>500</v>
      </c>
      <c r="E40" s="29">
        <v>500</v>
      </c>
      <c r="F40" s="29">
        <v>468</v>
      </c>
      <c r="G40" s="141">
        <f t="shared" si="0"/>
        <v>93.600000000000009</v>
      </c>
    </row>
    <row r="41" spans="1:7" outlineLevel="1" x14ac:dyDescent="0.2">
      <c r="A41" s="136"/>
      <c r="B41" s="37">
        <v>632002</v>
      </c>
      <c r="C41" s="38" t="s">
        <v>104</v>
      </c>
      <c r="D41" s="29">
        <v>30</v>
      </c>
      <c r="E41" s="29">
        <v>30</v>
      </c>
      <c r="F41" s="29">
        <v>30</v>
      </c>
      <c r="G41" s="141">
        <f t="shared" si="0"/>
        <v>100</v>
      </c>
    </row>
    <row r="42" spans="1:7" outlineLevel="1" x14ac:dyDescent="0.2">
      <c r="A42" s="136"/>
      <c r="B42" s="37">
        <v>632003</v>
      </c>
      <c r="C42" s="38" t="s">
        <v>213</v>
      </c>
      <c r="D42" s="29">
        <v>57</v>
      </c>
      <c r="E42" s="29">
        <v>57</v>
      </c>
      <c r="F42" s="29">
        <v>0</v>
      </c>
      <c r="G42" s="141">
        <f t="shared" si="0"/>
        <v>0</v>
      </c>
    </row>
    <row r="43" spans="1:7" outlineLevel="1" x14ac:dyDescent="0.2">
      <c r="A43" s="136"/>
      <c r="B43" s="37">
        <v>632003</v>
      </c>
      <c r="C43" s="38" t="s">
        <v>105</v>
      </c>
      <c r="D43" s="29">
        <v>1500</v>
      </c>
      <c r="E43" s="29">
        <v>1500</v>
      </c>
      <c r="F43" s="29">
        <v>1832</v>
      </c>
      <c r="G43" s="141">
        <f t="shared" si="0"/>
        <v>122.13333333333334</v>
      </c>
    </row>
    <row r="44" spans="1:7" s="4" customFormat="1" ht="12" customHeight="1" x14ac:dyDescent="0.2">
      <c r="A44" s="144"/>
      <c r="B44" s="57">
        <v>633</v>
      </c>
      <c r="C44" s="36" t="s">
        <v>16</v>
      </c>
      <c r="D44" s="101">
        <f t="shared" ref="D44" si="5">SUM(D45:D53)</f>
        <v>6900</v>
      </c>
      <c r="E44" s="101">
        <f t="shared" ref="E44:F44" si="6">SUM(E45:E53)</f>
        <v>6900</v>
      </c>
      <c r="F44" s="101">
        <f t="shared" si="6"/>
        <v>8001</v>
      </c>
      <c r="G44" s="141">
        <f t="shared" si="0"/>
        <v>115.95652173913042</v>
      </c>
    </row>
    <row r="45" spans="1:7" s="4" customFormat="1" ht="12" customHeight="1" x14ac:dyDescent="0.2">
      <c r="A45" s="144"/>
      <c r="B45" s="39"/>
      <c r="C45" s="55"/>
      <c r="D45" s="30"/>
      <c r="E45" s="30"/>
      <c r="F45" s="100"/>
      <c r="G45" s="141"/>
    </row>
    <row r="46" spans="1:7" ht="12" customHeight="1" outlineLevel="1" x14ac:dyDescent="0.2">
      <c r="A46" s="136"/>
      <c r="B46" s="28" t="s">
        <v>4</v>
      </c>
      <c r="C46" s="38" t="s">
        <v>144</v>
      </c>
      <c r="D46" s="29">
        <v>600</v>
      </c>
      <c r="E46" s="29">
        <v>600</v>
      </c>
      <c r="F46" s="29">
        <v>465</v>
      </c>
      <c r="G46" s="141">
        <f t="shared" si="0"/>
        <v>77.5</v>
      </c>
    </row>
    <row r="47" spans="1:7" ht="12" customHeight="1" outlineLevel="1" x14ac:dyDescent="0.2">
      <c r="A47" s="136"/>
      <c r="B47" s="37">
        <v>633004</v>
      </c>
      <c r="C47" s="38" t="s">
        <v>51</v>
      </c>
      <c r="D47" s="29">
        <v>500</v>
      </c>
      <c r="E47" s="29">
        <v>500</v>
      </c>
      <c r="F47" s="29">
        <v>182</v>
      </c>
      <c r="G47" s="141">
        <f t="shared" si="0"/>
        <v>36.4</v>
      </c>
    </row>
    <row r="48" spans="1:7" ht="12" customHeight="1" outlineLevel="1" x14ac:dyDescent="0.2">
      <c r="A48" s="136"/>
      <c r="B48" s="37"/>
      <c r="C48" s="38"/>
      <c r="D48" s="29"/>
      <c r="E48" s="29"/>
      <c r="F48" s="29"/>
      <c r="G48" s="141"/>
    </row>
    <row r="49" spans="1:7" ht="12" customHeight="1" outlineLevel="1" x14ac:dyDescent="0.2">
      <c r="A49" s="136"/>
      <c r="B49" s="37">
        <v>633006</v>
      </c>
      <c r="C49" s="38" t="s">
        <v>134</v>
      </c>
      <c r="D49" s="29">
        <v>2000</v>
      </c>
      <c r="E49" s="29">
        <v>2000</v>
      </c>
      <c r="F49" s="29">
        <v>2749</v>
      </c>
      <c r="G49" s="141">
        <f t="shared" si="0"/>
        <v>137.45000000000002</v>
      </c>
    </row>
    <row r="50" spans="1:7" ht="12" customHeight="1" outlineLevel="1" x14ac:dyDescent="0.2">
      <c r="A50" s="136"/>
      <c r="B50" s="37">
        <v>633009</v>
      </c>
      <c r="C50" s="38" t="s">
        <v>44</v>
      </c>
      <c r="D50" s="19">
        <v>900</v>
      </c>
      <c r="E50" s="19">
        <v>900</v>
      </c>
      <c r="F50" s="19">
        <v>846</v>
      </c>
      <c r="G50" s="141">
        <f t="shared" si="0"/>
        <v>94</v>
      </c>
    </row>
    <row r="51" spans="1:7" ht="12" customHeight="1" outlineLevel="1" x14ac:dyDescent="0.2">
      <c r="A51" s="136"/>
      <c r="B51" s="37">
        <v>633010</v>
      </c>
      <c r="C51" s="38" t="s">
        <v>106</v>
      </c>
      <c r="D51" s="19">
        <v>100</v>
      </c>
      <c r="E51" s="19">
        <v>100</v>
      </c>
      <c r="F51" s="19">
        <v>149</v>
      </c>
      <c r="G51" s="141">
        <f t="shared" si="0"/>
        <v>149</v>
      </c>
    </row>
    <row r="52" spans="1:7" ht="12" customHeight="1" outlineLevel="1" x14ac:dyDescent="0.2">
      <c r="A52" s="136"/>
      <c r="B52" s="37">
        <v>633013</v>
      </c>
      <c r="C52" s="38" t="s">
        <v>83</v>
      </c>
      <c r="D52" s="29">
        <v>1500</v>
      </c>
      <c r="E52" s="29">
        <v>1500</v>
      </c>
      <c r="F52" s="29">
        <v>1157</v>
      </c>
      <c r="G52" s="141">
        <f t="shared" si="0"/>
        <v>77.133333333333326</v>
      </c>
    </row>
    <row r="53" spans="1:7" ht="12" customHeight="1" outlineLevel="1" x14ac:dyDescent="0.2">
      <c r="A53" s="136"/>
      <c r="B53" s="37">
        <v>633016</v>
      </c>
      <c r="C53" s="38" t="s">
        <v>66</v>
      </c>
      <c r="D53" s="29">
        <v>1300</v>
      </c>
      <c r="E53" s="29">
        <v>1300</v>
      </c>
      <c r="F53" s="29">
        <v>2453</v>
      </c>
      <c r="G53" s="141">
        <f t="shared" si="0"/>
        <v>188.69230769230768</v>
      </c>
    </row>
    <row r="54" spans="1:7" ht="12" customHeight="1" outlineLevel="1" x14ac:dyDescent="0.2">
      <c r="A54" s="136"/>
      <c r="B54" s="37">
        <v>634004</v>
      </c>
      <c r="C54" s="38" t="s">
        <v>47</v>
      </c>
      <c r="D54" s="19"/>
      <c r="E54" s="19"/>
      <c r="F54" s="19"/>
      <c r="G54" s="141"/>
    </row>
    <row r="55" spans="1:7" s="4" customFormat="1" ht="12" customHeight="1" x14ac:dyDescent="0.2">
      <c r="A55" s="145"/>
      <c r="B55" s="57">
        <v>635</v>
      </c>
      <c r="C55" s="36" t="s">
        <v>17</v>
      </c>
      <c r="D55" s="102">
        <f t="shared" ref="D55" si="7">SUM(D61:D64)</f>
        <v>2860</v>
      </c>
      <c r="E55" s="118">
        <f>SUM(E61:E65)</f>
        <v>19901</v>
      </c>
      <c r="F55" s="118">
        <f>SUM(F61:F65)</f>
        <v>19836</v>
      </c>
      <c r="G55" s="141">
        <f t="shared" si="0"/>
        <v>99.673383247073005</v>
      </c>
    </row>
    <row r="56" spans="1:7" ht="12" hidden="1" customHeight="1" outlineLevel="1" x14ac:dyDescent="0.2">
      <c r="A56" s="136"/>
      <c r="B56" s="28" t="s">
        <v>6</v>
      </c>
      <c r="C56" s="38" t="s">
        <v>48</v>
      </c>
      <c r="D56" s="19"/>
      <c r="E56" s="19"/>
      <c r="F56" s="96"/>
      <c r="G56" s="141" t="e">
        <f t="shared" si="0"/>
        <v>#DIV/0!</v>
      </c>
    </row>
    <row r="57" spans="1:7" ht="12" hidden="1" customHeight="1" outlineLevel="1" x14ac:dyDescent="0.2">
      <c r="A57" s="136"/>
      <c r="B57" s="28" t="s">
        <v>7</v>
      </c>
      <c r="C57" s="38" t="s">
        <v>49</v>
      </c>
      <c r="D57" s="19"/>
      <c r="E57" s="19"/>
      <c r="F57" s="96"/>
      <c r="G57" s="141" t="e">
        <f t="shared" si="0"/>
        <v>#DIV/0!</v>
      </c>
    </row>
    <row r="58" spans="1:7" ht="12" hidden="1" customHeight="1" outlineLevel="1" x14ac:dyDescent="0.2">
      <c r="A58" s="136"/>
      <c r="B58" s="37">
        <v>635006</v>
      </c>
      <c r="C58" s="38" t="s">
        <v>50</v>
      </c>
      <c r="D58" s="19"/>
      <c r="E58" s="19"/>
      <c r="F58" s="96"/>
      <c r="G58" s="141" t="e">
        <f t="shared" si="0"/>
        <v>#DIV/0!</v>
      </c>
    </row>
    <row r="59" spans="1:7" ht="12" hidden="1" customHeight="1" outlineLevel="1" x14ac:dyDescent="0.2">
      <c r="A59" s="136"/>
      <c r="B59" s="37">
        <v>635002</v>
      </c>
      <c r="C59" s="38" t="s">
        <v>49</v>
      </c>
      <c r="D59" s="29"/>
      <c r="E59" s="29"/>
      <c r="F59" s="98"/>
      <c r="G59" s="141" t="e">
        <f t="shared" si="0"/>
        <v>#DIV/0!</v>
      </c>
    </row>
    <row r="60" spans="1:7" ht="12" hidden="1" customHeight="1" outlineLevel="1" x14ac:dyDescent="0.2">
      <c r="A60" s="136"/>
      <c r="B60" s="37">
        <v>635004</v>
      </c>
      <c r="C60" s="38" t="s">
        <v>51</v>
      </c>
      <c r="D60" s="29"/>
      <c r="E60" s="29"/>
      <c r="F60" s="98"/>
      <c r="G60" s="141" t="e">
        <f t="shared" si="0"/>
        <v>#DIV/0!</v>
      </c>
    </row>
    <row r="61" spans="1:7" ht="12" customHeight="1" outlineLevel="1" x14ac:dyDescent="0.2">
      <c r="A61" s="136"/>
      <c r="B61" s="37"/>
      <c r="C61" s="38"/>
      <c r="D61" s="29"/>
      <c r="E61" s="29"/>
      <c r="F61" s="98"/>
      <c r="G61" s="141"/>
    </row>
    <row r="62" spans="1:7" ht="12" customHeight="1" outlineLevel="1" x14ac:dyDescent="0.2">
      <c r="A62" s="136"/>
      <c r="B62" s="37">
        <v>635002</v>
      </c>
      <c r="C62" s="38" t="s">
        <v>108</v>
      </c>
      <c r="D62" s="29">
        <v>360</v>
      </c>
      <c r="E62" s="29">
        <v>360</v>
      </c>
      <c r="F62" s="29">
        <v>405</v>
      </c>
      <c r="G62" s="141">
        <f t="shared" si="0"/>
        <v>112.5</v>
      </c>
    </row>
    <row r="63" spans="1:7" ht="12" customHeight="1" outlineLevel="1" x14ac:dyDescent="0.2">
      <c r="A63" s="136"/>
      <c r="B63" s="37">
        <v>635004</v>
      </c>
      <c r="C63" s="38" t="s">
        <v>107</v>
      </c>
      <c r="D63" s="29">
        <v>500</v>
      </c>
      <c r="E63" s="29">
        <v>500</v>
      </c>
      <c r="F63" s="29">
        <v>195</v>
      </c>
      <c r="G63" s="141">
        <f t="shared" si="0"/>
        <v>39</v>
      </c>
    </row>
    <row r="64" spans="1:7" ht="12" customHeight="1" outlineLevel="1" x14ac:dyDescent="0.2">
      <c r="A64" s="136"/>
      <c r="B64" s="37">
        <v>635006</v>
      </c>
      <c r="C64" s="38" t="s">
        <v>67</v>
      </c>
      <c r="D64" s="29">
        <v>2000</v>
      </c>
      <c r="E64" s="29">
        <v>2000</v>
      </c>
      <c r="F64" s="98">
        <v>2194</v>
      </c>
      <c r="G64" s="141">
        <f t="shared" si="0"/>
        <v>109.7</v>
      </c>
    </row>
    <row r="65" spans="1:7" ht="12" customHeight="1" outlineLevel="1" x14ac:dyDescent="0.2">
      <c r="A65" s="136"/>
      <c r="B65" s="37">
        <v>636001</v>
      </c>
      <c r="C65" s="38" t="s">
        <v>261</v>
      </c>
      <c r="D65" s="98"/>
      <c r="E65" s="98">
        <v>17041</v>
      </c>
      <c r="F65" s="98">
        <v>17042</v>
      </c>
      <c r="G65" s="141">
        <f t="shared" si="0"/>
        <v>100.00586820022299</v>
      </c>
    </row>
    <row r="66" spans="1:7" s="4" customFormat="1" ht="12" customHeight="1" x14ac:dyDescent="0.2">
      <c r="A66" s="145"/>
      <c r="B66" s="57">
        <v>637</v>
      </c>
      <c r="C66" s="36" t="s">
        <v>18</v>
      </c>
      <c r="D66" s="102">
        <f t="shared" ref="D66" si="8">SUM(D67:D84)</f>
        <v>14580</v>
      </c>
      <c r="E66" s="102">
        <f t="shared" ref="E66:F66" si="9">SUM(E67:E84)</f>
        <v>14580</v>
      </c>
      <c r="F66" s="102">
        <f t="shared" si="9"/>
        <v>19509</v>
      </c>
      <c r="G66" s="141">
        <f t="shared" si="0"/>
        <v>133.80658436213992</v>
      </c>
    </row>
    <row r="67" spans="1:7" s="4" customFormat="1" ht="12" customHeight="1" x14ac:dyDescent="0.2">
      <c r="A67" s="145"/>
      <c r="B67" s="57"/>
      <c r="C67" s="36"/>
      <c r="D67" s="59"/>
      <c r="E67" s="59"/>
      <c r="F67" s="98"/>
      <c r="G67" s="141"/>
    </row>
    <row r="68" spans="1:7" ht="12" customHeight="1" outlineLevel="2" x14ac:dyDescent="0.2">
      <c r="A68" s="136"/>
      <c r="B68" s="43" t="s">
        <v>8</v>
      </c>
      <c r="C68" s="44" t="s">
        <v>52</v>
      </c>
      <c r="D68" s="29">
        <v>300</v>
      </c>
      <c r="E68" s="29">
        <v>300</v>
      </c>
      <c r="F68" s="29">
        <v>902</v>
      </c>
      <c r="G68" s="141">
        <f t="shared" si="0"/>
        <v>300.66666666666669</v>
      </c>
    </row>
    <row r="69" spans="1:7" ht="12" customHeight="1" outlineLevel="2" x14ac:dyDescent="0.2">
      <c r="A69" s="136"/>
      <c r="B69" s="43"/>
      <c r="C69" s="44"/>
      <c r="D69" s="124"/>
      <c r="E69" s="124"/>
      <c r="F69" s="124"/>
      <c r="G69" s="141"/>
    </row>
    <row r="70" spans="1:7" ht="12" customHeight="1" outlineLevel="2" x14ac:dyDescent="0.2">
      <c r="A70" s="136"/>
      <c r="B70" s="61">
        <v>637003</v>
      </c>
      <c r="C70" s="44" t="s">
        <v>135</v>
      </c>
      <c r="D70" s="29">
        <v>500</v>
      </c>
      <c r="E70" s="29">
        <v>500</v>
      </c>
      <c r="F70" s="29">
        <v>5</v>
      </c>
      <c r="G70" s="141">
        <f t="shared" si="0"/>
        <v>1</v>
      </c>
    </row>
    <row r="71" spans="1:7" ht="12" customHeight="1" outlineLevel="2" x14ac:dyDescent="0.2">
      <c r="A71" s="136"/>
      <c r="B71" s="61">
        <v>637004</v>
      </c>
      <c r="C71" s="44" t="s">
        <v>244</v>
      </c>
      <c r="D71" s="29">
        <v>5000</v>
      </c>
      <c r="E71" s="29">
        <v>5000</v>
      </c>
      <c r="F71" s="29">
        <v>3406</v>
      </c>
      <c r="G71" s="141">
        <f t="shared" si="0"/>
        <v>68.12</v>
      </c>
    </row>
    <row r="72" spans="1:7" ht="12" customHeight="1" outlineLevel="2" x14ac:dyDescent="0.2">
      <c r="A72" s="136"/>
      <c r="B72" s="61">
        <v>637005</v>
      </c>
      <c r="C72" s="44" t="s">
        <v>182</v>
      </c>
      <c r="D72" s="19">
        <v>1000</v>
      </c>
      <c r="E72" s="19">
        <v>1000</v>
      </c>
      <c r="F72" s="19">
        <v>2793</v>
      </c>
      <c r="G72" s="141">
        <f t="shared" si="0"/>
        <v>279.3</v>
      </c>
    </row>
    <row r="73" spans="1:7" ht="12" customHeight="1" outlineLevel="2" x14ac:dyDescent="0.2">
      <c r="A73" s="136"/>
      <c r="B73" s="61">
        <v>637002</v>
      </c>
      <c r="C73" s="44" t="s">
        <v>230</v>
      </c>
      <c r="D73" s="19">
        <v>1500</v>
      </c>
      <c r="E73" s="19">
        <v>1500</v>
      </c>
      <c r="F73" s="19">
        <v>1557</v>
      </c>
      <c r="G73" s="141">
        <f t="shared" si="0"/>
        <v>103.8</v>
      </c>
    </row>
    <row r="74" spans="1:7" ht="12" customHeight="1" outlineLevel="2" x14ac:dyDescent="0.2">
      <c r="A74" s="136"/>
      <c r="B74" s="61">
        <v>637012</v>
      </c>
      <c r="C74" s="44" t="s">
        <v>136</v>
      </c>
      <c r="D74" s="29">
        <v>400</v>
      </c>
      <c r="E74" s="29">
        <v>400</v>
      </c>
      <c r="F74" s="29">
        <v>290</v>
      </c>
      <c r="G74" s="141">
        <f t="shared" ref="G74:G137" si="10">F74/E74*100</f>
        <v>72.5</v>
      </c>
    </row>
    <row r="75" spans="1:7" ht="12" customHeight="1" outlineLevel="2" x14ac:dyDescent="0.2">
      <c r="A75" s="136"/>
      <c r="B75" s="61">
        <v>637014</v>
      </c>
      <c r="C75" s="44" t="s">
        <v>54</v>
      </c>
      <c r="D75" s="19">
        <v>1500</v>
      </c>
      <c r="E75" s="19">
        <v>1500</v>
      </c>
      <c r="F75" s="19">
        <v>1497</v>
      </c>
      <c r="G75" s="141">
        <f t="shared" si="10"/>
        <v>99.8</v>
      </c>
    </row>
    <row r="76" spans="1:7" ht="12" customHeight="1" outlineLevel="2" x14ac:dyDescent="0.2">
      <c r="A76" s="136"/>
      <c r="B76" s="61">
        <v>637015</v>
      </c>
      <c r="C76" s="44" t="s">
        <v>130</v>
      </c>
      <c r="D76" s="29">
        <v>150</v>
      </c>
      <c r="E76" s="29">
        <v>150</v>
      </c>
      <c r="F76" s="29">
        <v>246</v>
      </c>
      <c r="G76" s="141">
        <f t="shared" si="10"/>
        <v>164</v>
      </c>
    </row>
    <row r="77" spans="1:7" ht="12" customHeight="1" outlineLevel="2" x14ac:dyDescent="0.2">
      <c r="A77" s="136"/>
      <c r="B77" s="61">
        <v>637016</v>
      </c>
      <c r="C77" s="44" t="s">
        <v>55</v>
      </c>
      <c r="D77" s="29">
        <v>500</v>
      </c>
      <c r="E77" s="29">
        <v>500</v>
      </c>
      <c r="F77" s="29">
        <v>481</v>
      </c>
      <c r="G77" s="141">
        <f t="shared" si="10"/>
        <v>96.2</v>
      </c>
    </row>
    <row r="78" spans="1:7" ht="12" customHeight="1" outlineLevel="2" x14ac:dyDescent="0.2">
      <c r="A78" s="136"/>
      <c r="B78" s="61"/>
      <c r="C78" s="44"/>
      <c r="D78" s="29"/>
      <c r="E78" s="29"/>
      <c r="F78" s="29"/>
      <c r="G78" s="141"/>
    </row>
    <row r="79" spans="1:7" ht="12" customHeight="1" outlineLevel="2" x14ac:dyDescent="0.2">
      <c r="A79" s="136"/>
      <c r="B79" s="61">
        <v>637026</v>
      </c>
      <c r="C79" s="44" t="s">
        <v>68</v>
      </c>
      <c r="D79" s="29">
        <v>500</v>
      </c>
      <c r="E79" s="29">
        <v>500</v>
      </c>
      <c r="F79" s="29">
        <v>585</v>
      </c>
      <c r="G79" s="141">
        <f t="shared" si="10"/>
        <v>117</v>
      </c>
    </row>
    <row r="80" spans="1:7" ht="12" customHeight="1" outlineLevel="2" x14ac:dyDescent="0.2">
      <c r="A80" s="136"/>
      <c r="B80" s="61"/>
      <c r="C80" s="44" t="s">
        <v>145</v>
      </c>
      <c r="D80" s="29">
        <v>50</v>
      </c>
      <c r="E80" s="29">
        <v>50</v>
      </c>
      <c r="F80" s="29">
        <v>50</v>
      </c>
      <c r="G80" s="141">
        <f t="shared" si="10"/>
        <v>100</v>
      </c>
    </row>
    <row r="81" spans="1:7" ht="12" customHeight="1" outlineLevel="2" x14ac:dyDescent="0.2">
      <c r="A81" s="136"/>
      <c r="B81" s="61"/>
      <c r="C81" s="44" t="s">
        <v>167</v>
      </c>
      <c r="D81" s="29">
        <v>130</v>
      </c>
      <c r="E81" s="29">
        <v>130</v>
      </c>
      <c r="F81" s="29">
        <v>130</v>
      </c>
      <c r="G81" s="141">
        <f t="shared" si="10"/>
        <v>100</v>
      </c>
    </row>
    <row r="82" spans="1:7" ht="12" customHeight="1" outlineLevel="2" x14ac:dyDescent="0.2">
      <c r="A82" s="136"/>
      <c r="B82" s="61">
        <v>637027</v>
      </c>
      <c r="C82" s="44" t="s">
        <v>109</v>
      </c>
      <c r="D82" s="29">
        <v>2700</v>
      </c>
      <c r="E82" s="29">
        <v>2700</v>
      </c>
      <c r="F82" s="29">
        <v>6438</v>
      </c>
      <c r="G82" s="141">
        <f t="shared" si="10"/>
        <v>238.44444444444446</v>
      </c>
    </row>
    <row r="83" spans="1:7" ht="12" customHeight="1" outlineLevel="2" x14ac:dyDescent="0.2">
      <c r="A83" s="136"/>
      <c r="B83" s="61"/>
      <c r="C83" s="44"/>
      <c r="D83" s="29">
        <v>0</v>
      </c>
      <c r="E83" s="29">
        <v>0</v>
      </c>
      <c r="F83" s="98"/>
      <c r="G83" s="141"/>
    </row>
    <row r="84" spans="1:7" ht="12" customHeight="1" outlineLevel="2" x14ac:dyDescent="0.2">
      <c r="A84" s="146">
        <v>760</v>
      </c>
      <c r="B84" s="63" t="s">
        <v>214</v>
      </c>
      <c r="C84" s="64"/>
      <c r="D84" s="103">
        <f t="shared" ref="D84" si="11">SUM(D85:D88)</f>
        <v>350</v>
      </c>
      <c r="E84" s="103">
        <f t="shared" ref="E84:F84" si="12">SUM(E85:E88)</f>
        <v>350</v>
      </c>
      <c r="F84" s="103">
        <f t="shared" si="12"/>
        <v>1129</v>
      </c>
      <c r="G84" s="141">
        <f t="shared" si="10"/>
        <v>322.57142857142856</v>
      </c>
    </row>
    <row r="85" spans="1:7" ht="12" customHeight="1" outlineLevel="2" x14ac:dyDescent="0.2">
      <c r="A85" s="136"/>
      <c r="B85" s="37">
        <v>632001</v>
      </c>
      <c r="C85" s="38" t="s">
        <v>179</v>
      </c>
      <c r="D85" s="29">
        <v>300</v>
      </c>
      <c r="E85" s="29">
        <v>300</v>
      </c>
      <c r="F85" s="29">
        <v>463</v>
      </c>
      <c r="G85" s="141">
        <f t="shared" si="10"/>
        <v>154.33333333333331</v>
      </c>
    </row>
    <row r="86" spans="1:7" ht="12" customHeight="1" outlineLevel="2" x14ac:dyDescent="0.2">
      <c r="A86" s="136"/>
      <c r="B86" s="37">
        <v>632002</v>
      </c>
      <c r="C86" s="38" t="s">
        <v>104</v>
      </c>
      <c r="D86" s="29">
        <v>10</v>
      </c>
      <c r="E86" s="29">
        <v>10</v>
      </c>
      <c r="F86" s="29">
        <v>100</v>
      </c>
      <c r="G86" s="141">
        <f t="shared" si="10"/>
        <v>1000</v>
      </c>
    </row>
    <row r="87" spans="1:7" ht="12" customHeight="1" outlineLevel="2" x14ac:dyDescent="0.2">
      <c r="A87" s="136"/>
      <c r="B87" s="61">
        <v>637015</v>
      </c>
      <c r="C87" s="44" t="s">
        <v>215</v>
      </c>
      <c r="D87" s="29">
        <v>40</v>
      </c>
      <c r="E87" s="29">
        <v>40</v>
      </c>
      <c r="F87" s="29">
        <v>40</v>
      </c>
      <c r="G87" s="141">
        <f t="shared" si="10"/>
        <v>100</v>
      </c>
    </row>
    <row r="88" spans="1:7" ht="12" customHeight="1" outlineLevel="2" x14ac:dyDescent="0.2">
      <c r="A88" s="136"/>
      <c r="B88" s="61"/>
      <c r="C88" s="44" t="s">
        <v>216</v>
      </c>
      <c r="D88" s="29"/>
      <c r="E88" s="29"/>
      <c r="F88" s="98">
        <v>526</v>
      </c>
      <c r="G88" s="141"/>
    </row>
    <row r="89" spans="1:7" ht="12" customHeight="1" outlineLevel="2" x14ac:dyDescent="0.2">
      <c r="A89" s="136"/>
      <c r="B89" s="61"/>
      <c r="C89" s="44"/>
      <c r="D89" s="29"/>
      <c r="E89" s="29"/>
      <c r="F89" s="98"/>
      <c r="G89" s="141"/>
    </row>
    <row r="90" spans="1:7" ht="12" customHeight="1" outlineLevel="2" x14ac:dyDescent="0.2">
      <c r="A90" s="136"/>
      <c r="B90" s="65">
        <v>642</v>
      </c>
      <c r="C90" s="42" t="s">
        <v>154</v>
      </c>
      <c r="D90" s="104">
        <f t="shared" ref="D90" si="13">SUM(D91:D95)</f>
        <v>0</v>
      </c>
      <c r="E90" s="104">
        <f t="shared" ref="E90:F90" si="14">SUM(E91:E95)</f>
        <v>0</v>
      </c>
      <c r="F90" s="104">
        <f t="shared" si="14"/>
        <v>68</v>
      </c>
      <c r="G90" s="141"/>
    </row>
    <row r="91" spans="1:7" ht="12" customHeight="1" outlineLevel="2" x14ac:dyDescent="0.2">
      <c r="A91" s="136"/>
      <c r="B91" s="61">
        <v>642006</v>
      </c>
      <c r="C91" s="44" t="s">
        <v>231</v>
      </c>
      <c r="D91" s="29"/>
      <c r="E91" s="29"/>
      <c r="F91" s="98"/>
      <c r="G91" s="141"/>
    </row>
    <row r="92" spans="1:7" ht="12" customHeight="1" outlineLevel="2" x14ac:dyDescent="0.2">
      <c r="A92" s="136"/>
      <c r="B92" s="61">
        <v>642012</v>
      </c>
      <c r="C92" s="44" t="s">
        <v>155</v>
      </c>
      <c r="D92" s="29"/>
      <c r="E92" s="29"/>
      <c r="F92" s="98"/>
      <c r="G92" s="141"/>
    </row>
    <row r="93" spans="1:7" ht="12" customHeight="1" outlineLevel="2" x14ac:dyDescent="0.2">
      <c r="A93" s="136"/>
      <c r="B93" s="61">
        <v>621</v>
      </c>
      <c r="C93" s="44" t="s">
        <v>101</v>
      </c>
      <c r="D93" s="29"/>
      <c r="E93" s="29"/>
      <c r="F93" s="98"/>
      <c r="G93" s="141"/>
    </row>
    <row r="94" spans="1:7" ht="12" customHeight="1" outlineLevel="2" x14ac:dyDescent="0.2">
      <c r="A94" s="136"/>
      <c r="B94" s="61">
        <v>625</v>
      </c>
      <c r="C94" s="44" t="s">
        <v>103</v>
      </c>
      <c r="D94" s="29"/>
      <c r="E94" s="29"/>
      <c r="F94" s="98"/>
      <c r="G94" s="141"/>
    </row>
    <row r="95" spans="1:7" ht="12" customHeight="1" outlineLevel="2" x14ac:dyDescent="0.2">
      <c r="A95" s="136"/>
      <c r="B95" s="61">
        <v>642015</v>
      </c>
      <c r="C95" s="44" t="s">
        <v>160</v>
      </c>
      <c r="D95" s="29"/>
      <c r="E95" s="29"/>
      <c r="F95" s="98">
        <v>68</v>
      </c>
      <c r="G95" s="141"/>
    </row>
    <row r="96" spans="1:7" ht="12" customHeight="1" x14ac:dyDescent="0.2">
      <c r="A96" s="144" t="s">
        <v>172</v>
      </c>
      <c r="B96" s="53"/>
      <c r="C96" s="54"/>
      <c r="D96" s="105">
        <f t="shared" ref="D96" si="15">D98</f>
        <v>1100</v>
      </c>
      <c r="E96" s="105">
        <f t="shared" ref="E96:F96" si="16">E98</f>
        <v>1100</v>
      </c>
      <c r="F96" s="105">
        <f t="shared" si="16"/>
        <v>1100</v>
      </c>
      <c r="G96" s="141">
        <f t="shared" si="10"/>
        <v>100</v>
      </c>
    </row>
    <row r="97" spans="1:7" ht="12" hidden="1" customHeight="1" outlineLevel="1" x14ac:dyDescent="0.2">
      <c r="A97" s="136"/>
      <c r="B97" s="43">
        <v>620</v>
      </c>
      <c r="C97" s="38" t="s">
        <v>21</v>
      </c>
      <c r="D97" s="29"/>
      <c r="E97" s="29"/>
      <c r="F97" s="98"/>
      <c r="G97" s="141" t="e">
        <f t="shared" si="10"/>
        <v>#DIV/0!</v>
      </c>
    </row>
    <row r="98" spans="1:7" ht="12" customHeight="1" collapsed="1" x14ac:dyDescent="0.2">
      <c r="A98" s="136"/>
      <c r="B98" s="53">
        <v>637</v>
      </c>
      <c r="C98" s="33" t="s">
        <v>18</v>
      </c>
      <c r="D98" s="99">
        <f t="shared" ref="D98" si="17">SUM(D99:D101)</f>
        <v>1100</v>
      </c>
      <c r="E98" s="99">
        <f t="shared" ref="E98:F98" si="18">SUM(E99:E101)</f>
        <v>1100</v>
      </c>
      <c r="F98" s="99">
        <f t="shared" si="18"/>
        <v>1100</v>
      </c>
      <c r="G98" s="141">
        <f t="shared" si="10"/>
        <v>100</v>
      </c>
    </row>
    <row r="99" spans="1:7" ht="12" customHeight="1" x14ac:dyDescent="0.2">
      <c r="A99" s="136"/>
      <c r="B99" s="29"/>
      <c r="C99" s="19"/>
      <c r="D99" s="29"/>
      <c r="E99" s="29"/>
      <c r="F99" s="96"/>
      <c r="G99" s="141"/>
    </row>
    <row r="100" spans="1:7" ht="12" customHeight="1" outlineLevel="1" x14ac:dyDescent="0.2">
      <c r="A100" s="136"/>
      <c r="B100" s="61">
        <v>637005</v>
      </c>
      <c r="C100" s="44" t="s">
        <v>69</v>
      </c>
      <c r="D100" s="29">
        <v>800</v>
      </c>
      <c r="E100" s="29">
        <v>800</v>
      </c>
      <c r="F100" s="29">
        <v>800</v>
      </c>
      <c r="G100" s="141">
        <f t="shared" si="10"/>
        <v>100</v>
      </c>
    </row>
    <row r="101" spans="1:7" ht="12" customHeight="1" x14ac:dyDescent="0.2">
      <c r="A101" s="136"/>
      <c r="B101" s="61">
        <v>637012</v>
      </c>
      <c r="C101" s="19" t="s">
        <v>90</v>
      </c>
      <c r="D101" s="56">
        <v>300</v>
      </c>
      <c r="E101" s="56">
        <v>300</v>
      </c>
      <c r="F101" s="56">
        <v>300</v>
      </c>
      <c r="G101" s="141">
        <f t="shared" si="10"/>
        <v>100</v>
      </c>
    </row>
    <row r="102" spans="1:7" ht="12" customHeight="1" x14ac:dyDescent="0.2">
      <c r="A102" s="147" t="s">
        <v>76</v>
      </c>
      <c r="B102" s="57"/>
      <c r="C102" s="42"/>
      <c r="D102" s="107">
        <f t="shared" ref="D102" si="19">D105+D110</f>
        <v>1899</v>
      </c>
      <c r="E102" s="107">
        <f t="shared" ref="E102:F102" si="20">E105+E110</f>
        <v>1954</v>
      </c>
      <c r="F102" s="107">
        <f t="shared" si="20"/>
        <v>1932</v>
      </c>
      <c r="G102" s="141">
        <f t="shared" si="10"/>
        <v>98.874104401228252</v>
      </c>
    </row>
    <row r="103" spans="1:7" ht="12" hidden="1" customHeight="1" outlineLevel="1" x14ac:dyDescent="0.2">
      <c r="A103" s="136"/>
      <c r="B103" s="61">
        <v>635002</v>
      </c>
      <c r="C103" s="44" t="s">
        <v>49</v>
      </c>
      <c r="D103" s="29"/>
      <c r="E103" s="29"/>
      <c r="F103" s="98"/>
      <c r="G103" s="141" t="e">
        <f t="shared" si="10"/>
        <v>#DIV/0!</v>
      </c>
    </row>
    <row r="104" spans="1:7" ht="12" hidden="1" customHeight="1" outlineLevel="1" x14ac:dyDescent="0.2">
      <c r="A104" s="136"/>
      <c r="B104" s="61">
        <v>635003</v>
      </c>
      <c r="C104" s="44" t="s">
        <v>56</v>
      </c>
      <c r="D104" s="29"/>
      <c r="E104" s="29"/>
      <c r="F104" s="98"/>
      <c r="G104" s="141" t="e">
        <f t="shared" si="10"/>
        <v>#DIV/0!</v>
      </c>
    </row>
    <row r="105" spans="1:7" ht="12" customHeight="1" collapsed="1" x14ac:dyDescent="0.2">
      <c r="A105" s="136"/>
      <c r="B105" s="53">
        <v>610</v>
      </c>
      <c r="C105" s="33" t="s">
        <v>110</v>
      </c>
      <c r="D105" s="99">
        <f t="shared" ref="D105" si="21">SUM(D107:D109)</f>
        <v>1006</v>
      </c>
      <c r="E105" s="99">
        <f t="shared" ref="E105:F105" si="22">SUM(E107:E109)</f>
        <v>1061</v>
      </c>
      <c r="F105" s="99">
        <f t="shared" si="22"/>
        <v>1036</v>
      </c>
      <c r="G105" s="141">
        <f t="shared" si="10"/>
        <v>97.643732327992467</v>
      </c>
    </row>
    <row r="106" spans="1:7" ht="12" customHeight="1" x14ac:dyDescent="0.2">
      <c r="A106" s="136"/>
      <c r="B106" s="53"/>
      <c r="C106" s="33"/>
      <c r="D106" s="30"/>
      <c r="E106" s="30"/>
      <c r="F106" s="100"/>
      <c r="G106" s="141"/>
    </row>
    <row r="107" spans="1:7" ht="12" customHeight="1" x14ac:dyDescent="0.2">
      <c r="A107" s="136"/>
      <c r="B107" s="28">
        <v>611</v>
      </c>
      <c r="C107" s="56" t="s">
        <v>100</v>
      </c>
      <c r="D107" s="41">
        <v>745</v>
      </c>
      <c r="E107" s="41">
        <v>800</v>
      </c>
      <c r="F107" s="41">
        <v>775</v>
      </c>
      <c r="G107" s="141">
        <f t="shared" si="10"/>
        <v>96.875</v>
      </c>
    </row>
    <row r="108" spans="1:7" ht="12" customHeight="1" x14ac:dyDescent="0.2">
      <c r="A108" s="136"/>
      <c r="B108" s="28">
        <v>623</v>
      </c>
      <c r="C108" s="56" t="s">
        <v>145</v>
      </c>
      <c r="D108" s="41">
        <v>75</v>
      </c>
      <c r="E108" s="41">
        <v>75</v>
      </c>
      <c r="F108" s="41">
        <v>75</v>
      </c>
      <c r="G108" s="141">
        <f t="shared" si="10"/>
        <v>100</v>
      </c>
    </row>
    <row r="109" spans="1:7" ht="12" customHeight="1" x14ac:dyDescent="0.2">
      <c r="A109" s="136"/>
      <c r="B109" s="28">
        <v>625</v>
      </c>
      <c r="C109" s="56" t="s">
        <v>103</v>
      </c>
      <c r="D109" s="41">
        <v>186</v>
      </c>
      <c r="E109" s="41">
        <v>186</v>
      </c>
      <c r="F109" s="41">
        <v>186</v>
      </c>
      <c r="G109" s="141">
        <f t="shared" si="10"/>
        <v>100</v>
      </c>
    </row>
    <row r="110" spans="1:7" ht="12" customHeight="1" x14ac:dyDescent="0.2">
      <c r="A110" s="136"/>
      <c r="B110" s="57">
        <v>630</v>
      </c>
      <c r="C110" s="36" t="s">
        <v>2</v>
      </c>
      <c r="D110" s="108">
        <f t="shared" ref="D110" si="23">SUM(D111:D115)</f>
        <v>893</v>
      </c>
      <c r="E110" s="108">
        <f t="shared" ref="E110:F110" si="24">SUM(E111:E115)</f>
        <v>893</v>
      </c>
      <c r="F110" s="108">
        <f t="shared" si="24"/>
        <v>896</v>
      </c>
      <c r="G110" s="141">
        <f t="shared" si="10"/>
        <v>100.33594624860022</v>
      </c>
    </row>
    <row r="111" spans="1:7" ht="12" customHeight="1" x14ac:dyDescent="0.2">
      <c r="A111" s="136"/>
      <c r="B111" s="28">
        <v>632001</v>
      </c>
      <c r="C111" s="56" t="s">
        <v>183</v>
      </c>
      <c r="D111" s="41">
        <v>250</v>
      </c>
      <c r="E111" s="41">
        <v>250</v>
      </c>
      <c r="F111" s="41">
        <v>250</v>
      </c>
      <c r="G111" s="141">
        <f t="shared" si="10"/>
        <v>100</v>
      </c>
    </row>
    <row r="112" spans="1:7" s="35" customFormat="1" ht="12" customHeight="1" x14ac:dyDescent="0.2">
      <c r="A112" s="148"/>
      <c r="B112" s="28">
        <v>632001</v>
      </c>
      <c r="C112" s="56" t="s">
        <v>184</v>
      </c>
      <c r="D112" s="41">
        <v>150</v>
      </c>
      <c r="E112" s="41">
        <v>150</v>
      </c>
      <c r="F112" s="41">
        <v>152</v>
      </c>
      <c r="G112" s="141">
        <f t="shared" si="10"/>
        <v>101.33333333333334</v>
      </c>
    </row>
    <row r="113" spans="1:7" ht="12" customHeight="1" x14ac:dyDescent="0.2">
      <c r="A113" s="148"/>
      <c r="B113" s="28">
        <v>632003</v>
      </c>
      <c r="C113" s="56" t="s">
        <v>185</v>
      </c>
      <c r="D113" s="41">
        <v>100</v>
      </c>
      <c r="E113" s="41">
        <v>100</v>
      </c>
      <c r="F113" s="41">
        <v>99</v>
      </c>
      <c r="G113" s="141">
        <f t="shared" si="10"/>
        <v>99</v>
      </c>
    </row>
    <row r="114" spans="1:7" ht="12" customHeight="1" x14ac:dyDescent="0.2">
      <c r="A114" s="136"/>
      <c r="B114" s="28">
        <v>633006</v>
      </c>
      <c r="C114" s="56" t="s">
        <v>43</v>
      </c>
      <c r="D114" s="41">
        <v>386</v>
      </c>
      <c r="E114" s="41">
        <v>386</v>
      </c>
      <c r="F114" s="41">
        <v>387</v>
      </c>
      <c r="G114" s="141">
        <f t="shared" si="10"/>
        <v>100.25906735751295</v>
      </c>
    </row>
    <row r="115" spans="1:7" ht="12" customHeight="1" x14ac:dyDescent="0.2">
      <c r="A115" s="136"/>
      <c r="B115" s="28">
        <v>637016</v>
      </c>
      <c r="C115" s="56" t="s">
        <v>186</v>
      </c>
      <c r="D115" s="41">
        <v>7</v>
      </c>
      <c r="E115" s="41">
        <v>7</v>
      </c>
      <c r="F115" s="41">
        <v>8</v>
      </c>
      <c r="G115" s="141">
        <f t="shared" si="10"/>
        <v>114.28571428571428</v>
      </c>
    </row>
    <row r="116" spans="1:7" ht="12" customHeight="1" x14ac:dyDescent="0.2">
      <c r="A116" s="144" t="s">
        <v>113</v>
      </c>
      <c r="B116" s="53"/>
      <c r="C116" s="44"/>
      <c r="D116" s="104">
        <f t="shared" ref="D116" si="25">D117+D122</f>
        <v>600</v>
      </c>
      <c r="E116" s="104">
        <f t="shared" ref="E116:F116" si="26">E117+E122</f>
        <v>600</v>
      </c>
      <c r="F116" s="104">
        <f t="shared" si="26"/>
        <v>564</v>
      </c>
      <c r="G116" s="141">
        <f t="shared" si="10"/>
        <v>94</v>
      </c>
    </row>
    <row r="117" spans="1:7" ht="12" customHeight="1" x14ac:dyDescent="0.2">
      <c r="A117" s="144"/>
      <c r="B117" s="57">
        <v>610</v>
      </c>
      <c r="C117" s="42" t="s">
        <v>110</v>
      </c>
      <c r="D117" s="104">
        <f t="shared" ref="D117" si="27">SUM(D119:D121)</f>
        <v>22</v>
      </c>
      <c r="E117" s="104">
        <f t="shared" ref="E117:F117" si="28">SUM(E119:E121)</f>
        <v>22</v>
      </c>
      <c r="F117" s="104">
        <f t="shared" si="28"/>
        <v>20</v>
      </c>
      <c r="G117" s="141">
        <f t="shared" si="10"/>
        <v>90.909090909090907</v>
      </c>
    </row>
    <row r="118" spans="1:7" ht="12" customHeight="1" x14ac:dyDescent="0.2">
      <c r="A118" s="144"/>
      <c r="B118" s="57"/>
      <c r="C118" s="42"/>
      <c r="D118" s="31"/>
      <c r="E118" s="31"/>
      <c r="F118" s="95"/>
      <c r="G118" s="141"/>
    </row>
    <row r="119" spans="1:7" ht="12" customHeight="1" x14ac:dyDescent="0.2">
      <c r="A119" s="144"/>
      <c r="B119" s="37">
        <v>621</v>
      </c>
      <c r="C119" s="38" t="s">
        <v>101</v>
      </c>
      <c r="D119" s="31"/>
      <c r="E119" s="31"/>
      <c r="F119" s="95"/>
      <c r="G119" s="141"/>
    </row>
    <row r="120" spans="1:7" ht="12" customHeight="1" x14ac:dyDescent="0.2">
      <c r="A120" s="144"/>
      <c r="B120" s="28">
        <v>623</v>
      </c>
      <c r="C120" s="38" t="s">
        <v>112</v>
      </c>
      <c r="D120" s="98">
        <v>22</v>
      </c>
      <c r="E120" s="98">
        <v>22</v>
      </c>
      <c r="F120" s="98">
        <v>20</v>
      </c>
      <c r="G120" s="141">
        <f t="shared" si="10"/>
        <v>90.909090909090907</v>
      </c>
    </row>
    <row r="121" spans="1:7" ht="12" customHeight="1" x14ac:dyDescent="0.2">
      <c r="A121" s="144"/>
      <c r="B121" s="37">
        <v>625</v>
      </c>
      <c r="C121" s="38" t="s">
        <v>103</v>
      </c>
      <c r="D121" s="29"/>
      <c r="E121" s="29"/>
      <c r="F121" s="98"/>
      <c r="G121" s="141"/>
    </row>
    <row r="122" spans="1:7" ht="12" customHeight="1" x14ac:dyDescent="0.2">
      <c r="A122" s="144"/>
      <c r="B122" s="65">
        <v>630</v>
      </c>
      <c r="C122" s="42" t="s">
        <v>2</v>
      </c>
      <c r="D122" s="109">
        <f t="shared" ref="D122" si="29">SUM(D124:D132)</f>
        <v>578</v>
      </c>
      <c r="E122" s="109">
        <f t="shared" ref="E122:F122" si="30">SUM(E124:E132)</f>
        <v>578</v>
      </c>
      <c r="F122" s="109">
        <f t="shared" si="30"/>
        <v>544</v>
      </c>
      <c r="G122" s="141">
        <f t="shared" si="10"/>
        <v>94.117647058823522</v>
      </c>
    </row>
    <row r="123" spans="1:7" ht="12" customHeight="1" x14ac:dyDescent="0.2">
      <c r="A123" s="144"/>
      <c r="B123" s="65"/>
      <c r="C123" s="42"/>
      <c r="D123" s="31"/>
      <c r="E123" s="31"/>
      <c r="F123" s="95"/>
      <c r="G123" s="141"/>
    </row>
    <row r="124" spans="1:7" ht="12" customHeight="1" x14ac:dyDescent="0.2">
      <c r="A124" s="144"/>
      <c r="B124" s="37">
        <v>631001</v>
      </c>
      <c r="C124" s="38" t="s">
        <v>82</v>
      </c>
      <c r="D124" s="41">
        <v>13</v>
      </c>
      <c r="E124" s="41">
        <v>13</v>
      </c>
      <c r="F124" s="41">
        <v>21</v>
      </c>
      <c r="G124" s="141">
        <f t="shared" si="10"/>
        <v>161.53846153846155</v>
      </c>
    </row>
    <row r="125" spans="1:7" ht="12" customHeight="1" x14ac:dyDescent="0.2">
      <c r="A125" s="144"/>
      <c r="B125" s="37">
        <v>632001</v>
      </c>
      <c r="C125" s="38" t="s">
        <v>187</v>
      </c>
      <c r="D125" s="41">
        <v>25</v>
      </c>
      <c r="E125" s="41">
        <v>25</v>
      </c>
      <c r="F125" s="41">
        <v>68</v>
      </c>
      <c r="G125" s="141">
        <f t="shared" si="10"/>
        <v>272</v>
      </c>
    </row>
    <row r="126" spans="1:7" ht="12" customHeight="1" x14ac:dyDescent="0.2">
      <c r="A126" s="144"/>
      <c r="B126" s="37">
        <v>632003</v>
      </c>
      <c r="C126" s="38" t="s">
        <v>115</v>
      </c>
      <c r="D126" s="41"/>
      <c r="E126" s="41"/>
      <c r="F126" s="41"/>
      <c r="G126" s="141"/>
    </row>
    <row r="127" spans="1:7" ht="12" customHeight="1" x14ac:dyDescent="0.2">
      <c r="A127" s="144"/>
      <c r="B127" s="28">
        <v>633006</v>
      </c>
      <c r="C127" s="44" t="s">
        <v>43</v>
      </c>
      <c r="D127" s="41">
        <v>13</v>
      </c>
      <c r="E127" s="41">
        <v>13</v>
      </c>
      <c r="F127" s="41">
        <v>10</v>
      </c>
      <c r="G127" s="141">
        <f t="shared" si="10"/>
        <v>76.923076923076934</v>
      </c>
    </row>
    <row r="128" spans="1:7" ht="12" customHeight="1" x14ac:dyDescent="0.2">
      <c r="A128" s="144"/>
      <c r="B128" s="28">
        <v>633016</v>
      </c>
      <c r="C128" s="44" t="s">
        <v>188</v>
      </c>
      <c r="D128" s="41">
        <v>32</v>
      </c>
      <c r="E128" s="41">
        <v>32</v>
      </c>
      <c r="F128" s="41">
        <v>20</v>
      </c>
      <c r="G128" s="141">
        <f t="shared" si="10"/>
        <v>62.5</v>
      </c>
    </row>
    <row r="129" spans="1:19" ht="12" customHeight="1" x14ac:dyDescent="0.2">
      <c r="A129" s="144"/>
      <c r="B129" s="28">
        <v>635006</v>
      </c>
      <c r="C129" s="44" t="s">
        <v>189</v>
      </c>
      <c r="D129" s="41">
        <v>0</v>
      </c>
      <c r="E129" s="41">
        <v>0</v>
      </c>
      <c r="F129" s="41">
        <v>89</v>
      </c>
      <c r="G129" s="141"/>
    </row>
    <row r="130" spans="1:19" ht="12" customHeight="1" x14ac:dyDescent="0.2">
      <c r="A130" s="144"/>
      <c r="B130" s="28">
        <v>637014</v>
      </c>
      <c r="C130" s="44" t="s">
        <v>190</v>
      </c>
      <c r="D130" s="41">
        <v>79</v>
      </c>
      <c r="E130" s="41">
        <v>79</v>
      </c>
      <c r="F130" s="41">
        <v>62</v>
      </c>
      <c r="G130" s="141">
        <f t="shared" si="10"/>
        <v>78.48101265822784</v>
      </c>
    </row>
    <row r="131" spans="1:19" ht="12" customHeight="1" x14ac:dyDescent="0.2">
      <c r="A131" s="144"/>
      <c r="B131" s="28">
        <v>637004</v>
      </c>
      <c r="C131" s="44" t="s">
        <v>53</v>
      </c>
      <c r="D131" s="41"/>
      <c r="E131" s="41"/>
      <c r="F131" s="41"/>
      <c r="G131" s="141"/>
    </row>
    <row r="132" spans="1:19" ht="12" customHeight="1" x14ac:dyDescent="0.2">
      <c r="A132" s="144"/>
      <c r="B132" s="28">
        <v>637027</v>
      </c>
      <c r="C132" s="44" t="s">
        <v>116</v>
      </c>
      <c r="D132" s="41">
        <v>416</v>
      </c>
      <c r="E132" s="41">
        <v>416</v>
      </c>
      <c r="F132" s="41">
        <v>274</v>
      </c>
      <c r="G132" s="141">
        <f t="shared" si="10"/>
        <v>65.865384615384613</v>
      </c>
    </row>
    <row r="133" spans="1:19" ht="12" customHeight="1" x14ac:dyDescent="0.2">
      <c r="A133" s="149" t="s">
        <v>64</v>
      </c>
      <c r="B133" s="39"/>
      <c r="C133" s="68"/>
      <c r="D133" s="109">
        <f t="shared" ref="D133" si="31">SUM(D138:D139)</f>
        <v>500</v>
      </c>
      <c r="E133" s="109">
        <f t="shared" ref="E133:F133" si="32">SUM(E138:E139)</f>
        <v>500</v>
      </c>
      <c r="F133" s="109">
        <f t="shared" si="32"/>
        <v>332</v>
      </c>
      <c r="G133" s="141">
        <f t="shared" si="10"/>
        <v>66.400000000000006</v>
      </c>
    </row>
    <row r="134" spans="1:19" s="4" customFormat="1" ht="12" customHeight="1" x14ac:dyDescent="0.2">
      <c r="A134" s="150"/>
      <c r="B134" s="53">
        <v>651</v>
      </c>
      <c r="C134" s="54" t="s">
        <v>19</v>
      </c>
      <c r="D134" s="30"/>
      <c r="E134" s="30"/>
      <c r="F134" s="100"/>
      <c r="G134" s="141"/>
    </row>
    <row r="135" spans="1:19" ht="12" hidden="1" customHeight="1" outlineLevel="1" x14ac:dyDescent="0.2">
      <c r="A135" s="136"/>
      <c r="B135" s="61" t="s">
        <v>61</v>
      </c>
      <c r="C135" s="44" t="s">
        <v>57</v>
      </c>
      <c r="D135" s="29"/>
      <c r="E135" s="29"/>
      <c r="F135" s="98"/>
      <c r="G135" s="141" t="e">
        <f t="shared" si="10"/>
        <v>#DIV/0!</v>
      </c>
    </row>
    <row r="136" spans="1:19" ht="12" hidden="1" customHeight="1" outlineLevel="1" x14ac:dyDescent="0.2">
      <c r="A136" s="136"/>
      <c r="B136" s="61" t="s">
        <v>62</v>
      </c>
      <c r="C136" s="44" t="s">
        <v>57</v>
      </c>
      <c r="D136" s="29"/>
      <c r="E136" s="29"/>
      <c r="F136" s="98"/>
      <c r="G136" s="141" t="e">
        <f t="shared" si="10"/>
        <v>#DIV/0!</v>
      </c>
    </row>
    <row r="137" spans="1:19" ht="12" hidden="1" customHeight="1" outlineLevel="1" x14ac:dyDescent="0.2">
      <c r="A137" s="136"/>
      <c r="B137" s="61" t="s">
        <v>63</v>
      </c>
      <c r="C137" s="44" t="s">
        <v>57</v>
      </c>
      <c r="D137" s="29"/>
      <c r="E137" s="29"/>
      <c r="F137" s="98"/>
      <c r="G137" s="141" t="e">
        <f t="shared" si="10"/>
        <v>#DIV/0!</v>
      </c>
    </row>
    <row r="138" spans="1:19" ht="12" customHeight="1" outlineLevel="1" x14ac:dyDescent="0.2">
      <c r="A138" s="136"/>
      <c r="B138" s="61">
        <v>637012</v>
      </c>
      <c r="C138" s="44" t="s">
        <v>191</v>
      </c>
      <c r="D138" s="29">
        <v>500</v>
      </c>
      <c r="E138" s="29">
        <v>500</v>
      </c>
      <c r="F138" s="29">
        <v>332</v>
      </c>
      <c r="G138" s="141">
        <f t="shared" ref="G138:G201" si="33">F138/E138*100</f>
        <v>66.400000000000006</v>
      </c>
    </row>
    <row r="139" spans="1:19" ht="12" customHeight="1" thickBot="1" x14ac:dyDescent="0.25">
      <c r="A139" s="166"/>
      <c r="B139" s="167">
        <v>651001</v>
      </c>
      <c r="C139" s="168" t="s">
        <v>78</v>
      </c>
      <c r="D139" s="188"/>
      <c r="E139" s="188"/>
      <c r="F139" s="189"/>
      <c r="G139" s="171"/>
    </row>
    <row r="140" spans="1:19" s="22" customFormat="1" ht="12" customHeight="1" thickBot="1" x14ac:dyDescent="0.25">
      <c r="A140" s="177" t="s">
        <v>94</v>
      </c>
      <c r="B140" s="193"/>
      <c r="C140" s="194"/>
      <c r="D140" s="195">
        <f t="shared" ref="D140" si="34">D142</f>
        <v>0</v>
      </c>
      <c r="E140" s="195">
        <f t="shared" ref="E140:F140" si="35">E142</f>
        <v>0</v>
      </c>
      <c r="F140" s="195">
        <f t="shared" si="35"/>
        <v>0</v>
      </c>
      <c r="G140" s="180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</row>
    <row r="141" spans="1:19" ht="12" customHeight="1" x14ac:dyDescent="0.2">
      <c r="A141" s="172" t="s">
        <v>91</v>
      </c>
      <c r="B141" s="173"/>
      <c r="C141" s="190"/>
      <c r="D141" s="191"/>
      <c r="E141" s="191"/>
      <c r="F141" s="192"/>
      <c r="G141" s="176"/>
    </row>
    <row r="142" spans="1:19" ht="12" customHeight="1" x14ac:dyDescent="0.2">
      <c r="A142" s="144"/>
      <c r="B142" s="53">
        <v>637</v>
      </c>
      <c r="C142" s="42" t="s">
        <v>18</v>
      </c>
      <c r="D142" s="66">
        <v>0</v>
      </c>
      <c r="E142" s="66">
        <v>0</v>
      </c>
      <c r="F142" s="104"/>
      <c r="G142" s="141"/>
    </row>
    <row r="143" spans="1:19" ht="12" customHeight="1" x14ac:dyDescent="0.2">
      <c r="A143" s="144"/>
      <c r="B143" s="53"/>
      <c r="C143" s="64"/>
      <c r="D143" s="31"/>
      <c r="E143" s="31"/>
      <c r="F143" s="95"/>
      <c r="G143" s="141"/>
    </row>
    <row r="144" spans="1:19" ht="12" customHeight="1" outlineLevel="1" thickBot="1" x14ac:dyDescent="0.25">
      <c r="A144" s="166"/>
      <c r="B144" s="167">
        <v>637027</v>
      </c>
      <c r="C144" s="168" t="s">
        <v>149</v>
      </c>
      <c r="D144" s="169">
        <v>0</v>
      </c>
      <c r="E144" s="169">
        <v>0</v>
      </c>
      <c r="F144" s="170">
        <v>0</v>
      </c>
      <c r="G144" s="171"/>
    </row>
    <row r="145" spans="1:7" ht="12" customHeight="1" thickBot="1" x14ac:dyDescent="0.25">
      <c r="A145" s="177" t="s">
        <v>173</v>
      </c>
      <c r="B145" s="178"/>
      <c r="C145" s="178"/>
      <c r="D145" s="179">
        <f t="shared" ref="D145:F145" si="36">D146</f>
        <v>8685</v>
      </c>
      <c r="E145" s="179">
        <f t="shared" si="36"/>
        <v>6685</v>
      </c>
      <c r="F145" s="179">
        <f t="shared" si="36"/>
        <v>7710</v>
      </c>
      <c r="G145" s="180">
        <f t="shared" si="33"/>
        <v>115.33283470456246</v>
      </c>
    </row>
    <row r="146" spans="1:7" ht="12" customHeight="1" x14ac:dyDescent="0.2">
      <c r="A146" s="172" t="s">
        <v>58</v>
      </c>
      <c r="B146" s="173"/>
      <c r="C146" s="174"/>
      <c r="D146" s="175">
        <f t="shared" ref="D146" si="37">D150+D159+D161</f>
        <v>8685</v>
      </c>
      <c r="E146" s="175">
        <f t="shared" ref="E146:F146" si="38">E150+E159+E161</f>
        <v>6685</v>
      </c>
      <c r="F146" s="175">
        <f t="shared" si="38"/>
        <v>7710</v>
      </c>
      <c r="G146" s="176">
        <f t="shared" si="33"/>
        <v>115.33283470456246</v>
      </c>
    </row>
    <row r="147" spans="1:7" ht="12" hidden="1" customHeight="1" outlineLevel="1" x14ac:dyDescent="0.2">
      <c r="A147" s="136"/>
      <c r="B147" s="43" t="s">
        <v>3</v>
      </c>
      <c r="C147" s="44" t="s">
        <v>39</v>
      </c>
      <c r="D147" s="29"/>
      <c r="E147" s="29"/>
      <c r="F147" s="98"/>
      <c r="G147" s="141" t="e">
        <f t="shared" si="33"/>
        <v>#DIV/0!</v>
      </c>
    </row>
    <row r="148" spans="1:7" ht="12" hidden="1" customHeight="1" outlineLevel="1" x14ac:dyDescent="0.2">
      <c r="A148" s="136"/>
      <c r="B148" s="43" t="s">
        <v>5</v>
      </c>
      <c r="C148" s="38" t="s">
        <v>45</v>
      </c>
      <c r="D148" s="19"/>
      <c r="E148" s="19"/>
      <c r="F148" s="96"/>
      <c r="G148" s="141" t="e">
        <f t="shared" si="33"/>
        <v>#DIV/0!</v>
      </c>
    </row>
    <row r="149" spans="1:7" ht="12" hidden="1" customHeight="1" outlineLevel="1" x14ac:dyDescent="0.2">
      <c r="A149" s="136"/>
      <c r="B149" s="61">
        <v>634002</v>
      </c>
      <c r="C149" s="38" t="s">
        <v>46</v>
      </c>
      <c r="D149" s="29"/>
      <c r="E149" s="29"/>
      <c r="F149" s="98"/>
      <c r="G149" s="141" t="e">
        <f t="shared" si="33"/>
        <v>#DIV/0!</v>
      </c>
    </row>
    <row r="150" spans="1:7" ht="12" customHeight="1" outlineLevel="1" x14ac:dyDescent="0.2">
      <c r="A150" s="146"/>
      <c r="B150" s="65">
        <v>630</v>
      </c>
      <c r="C150" s="42" t="s">
        <v>2</v>
      </c>
      <c r="D150" s="104">
        <f t="shared" ref="D150" si="39">SUM(D151:D158)</f>
        <v>5535</v>
      </c>
      <c r="E150" s="104">
        <f t="shared" ref="E150:F150" si="40">SUM(E151:E158)</f>
        <v>3535</v>
      </c>
      <c r="F150" s="104">
        <f t="shared" si="40"/>
        <v>3518</v>
      </c>
      <c r="G150" s="141">
        <f t="shared" si="33"/>
        <v>99.519094766619517</v>
      </c>
    </row>
    <row r="151" spans="1:7" ht="12" customHeight="1" outlineLevel="1" x14ac:dyDescent="0.2">
      <c r="A151" s="146"/>
      <c r="B151" s="37">
        <v>632001</v>
      </c>
      <c r="C151" s="38" t="s">
        <v>192</v>
      </c>
      <c r="D151" s="41">
        <v>300</v>
      </c>
      <c r="E151" s="41">
        <v>300</v>
      </c>
      <c r="F151" s="41">
        <v>253</v>
      </c>
      <c r="G151" s="141">
        <f t="shared" si="33"/>
        <v>84.333333333333343</v>
      </c>
    </row>
    <row r="152" spans="1:7" ht="12" customHeight="1" outlineLevel="1" x14ac:dyDescent="0.2">
      <c r="A152" s="146"/>
      <c r="B152" s="37">
        <v>632001</v>
      </c>
      <c r="C152" s="38" t="s">
        <v>125</v>
      </c>
      <c r="D152" s="41">
        <v>15</v>
      </c>
      <c r="E152" s="41">
        <v>15</v>
      </c>
      <c r="F152" s="41">
        <v>15</v>
      </c>
      <c r="G152" s="141">
        <f t="shared" si="33"/>
        <v>100</v>
      </c>
    </row>
    <row r="153" spans="1:7" outlineLevel="1" x14ac:dyDescent="0.2">
      <c r="A153" s="146"/>
      <c r="B153" s="37">
        <v>633004</v>
      </c>
      <c r="C153" s="38" t="s">
        <v>161</v>
      </c>
      <c r="D153" s="41">
        <v>0</v>
      </c>
      <c r="E153" s="41">
        <v>0</v>
      </c>
      <c r="F153" s="41">
        <v>0</v>
      </c>
      <c r="G153" s="141"/>
    </row>
    <row r="154" spans="1:7" outlineLevel="1" x14ac:dyDescent="0.2">
      <c r="A154" s="146"/>
      <c r="B154" s="37">
        <v>633010</v>
      </c>
      <c r="C154" s="38" t="s">
        <v>224</v>
      </c>
      <c r="D154" s="41">
        <v>5000</v>
      </c>
      <c r="E154" s="41">
        <v>3000</v>
      </c>
      <c r="F154" s="41">
        <v>3052</v>
      </c>
      <c r="G154" s="141">
        <f t="shared" si="33"/>
        <v>101.73333333333335</v>
      </c>
    </row>
    <row r="155" spans="1:7" ht="12" customHeight="1" outlineLevel="1" x14ac:dyDescent="0.2">
      <c r="A155" s="146"/>
      <c r="B155" s="37">
        <v>633016</v>
      </c>
      <c r="C155" s="38" t="s">
        <v>193</v>
      </c>
      <c r="D155" s="41">
        <v>0</v>
      </c>
      <c r="E155" s="41">
        <v>0</v>
      </c>
      <c r="F155" s="41">
        <v>0</v>
      </c>
      <c r="G155" s="141"/>
    </row>
    <row r="156" spans="1:7" ht="12" customHeight="1" outlineLevel="1" x14ac:dyDescent="0.2">
      <c r="A156" s="146"/>
      <c r="B156" s="37">
        <v>633010</v>
      </c>
      <c r="C156" s="38" t="s">
        <v>162</v>
      </c>
      <c r="D156" s="31"/>
      <c r="E156" s="31"/>
      <c r="F156" s="31"/>
      <c r="G156" s="141"/>
    </row>
    <row r="157" spans="1:7" ht="12" customHeight="1" outlineLevel="1" x14ac:dyDescent="0.2">
      <c r="A157" s="146"/>
      <c r="B157" s="61">
        <v>634001</v>
      </c>
      <c r="C157" s="56" t="s">
        <v>45</v>
      </c>
      <c r="D157" s="41">
        <v>0</v>
      </c>
      <c r="E157" s="41">
        <v>0</v>
      </c>
      <c r="F157" s="41">
        <v>0</v>
      </c>
      <c r="G157" s="141"/>
    </row>
    <row r="158" spans="1:7" ht="12" customHeight="1" outlineLevel="1" x14ac:dyDescent="0.2">
      <c r="A158" s="136"/>
      <c r="B158" s="61">
        <v>634003</v>
      </c>
      <c r="C158" s="56" t="s">
        <v>194</v>
      </c>
      <c r="D158" s="29">
        <v>220</v>
      </c>
      <c r="E158" s="29">
        <v>220</v>
      </c>
      <c r="F158" s="29">
        <v>198</v>
      </c>
      <c r="G158" s="141">
        <f t="shared" si="33"/>
        <v>90</v>
      </c>
    </row>
    <row r="159" spans="1:7" ht="12" customHeight="1" outlineLevel="1" x14ac:dyDescent="0.2">
      <c r="A159" s="136"/>
      <c r="B159" s="65">
        <v>635</v>
      </c>
      <c r="C159" s="36" t="s">
        <v>141</v>
      </c>
      <c r="D159" s="101">
        <f t="shared" ref="D159:F159" si="41">SUM(D160)</f>
        <v>150</v>
      </c>
      <c r="E159" s="101">
        <f t="shared" si="41"/>
        <v>150</v>
      </c>
      <c r="F159" s="101">
        <f t="shared" si="41"/>
        <v>1371</v>
      </c>
      <c r="G159" s="141">
        <f t="shared" si="33"/>
        <v>914</v>
      </c>
    </row>
    <row r="160" spans="1:7" ht="12" customHeight="1" outlineLevel="1" x14ac:dyDescent="0.2">
      <c r="A160" s="136"/>
      <c r="B160" s="61">
        <v>635005</v>
      </c>
      <c r="C160" s="56" t="s">
        <v>117</v>
      </c>
      <c r="D160" s="67">
        <v>150</v>
      </c>
      <c r="E160" s="67">
        <v>150</v>
      </c>
      <c r="F160" s="112">
        <v>1371</v>
      </c>
      <c r="G160" s="141">
        <f t="shared" si="33"/>
        <v>914</v>
      </c>
    </row>
    <row r="161" spans="1:19" ht="12" customHeight="1" outlineLevel="1" x14ac:dyDescent="0.2">
      <c r="A161" s="136"/>
      <c r="B161" s="65">
        <v>640</v>
      </c>
      <c r="C161" s="36" t="s">
        <v>137</v>
      </c>
      <c r="D161" s="58">
        <f t="shared" ref="D161" si="42">SUM(D162:D163)</f>
        <v>3000</v>
      </c>
      <c r="E161" s="58">
        <f t="shared" ref="E161:F161" si="43">SUM(E162:E163)</f>
        <v>3000</v>
      </c>
      <c r="F161" s="58">
        <f t="shared" si="43"/>
        <v>2821</v>
      </c>
      <c r="G161" s="141">
        <f t="shared" si="33"/>
        <v>94.033333333333331</v>
      </c>
    </row>
    <row r="162" spans="1:19" ht="12" customHeight="1" outlineLevel="1" x14ac:dyDescent="0.2">
      <c r="A162" s="136"/>
      <c r="B162" s="63"/>
      <c r="C162" s="62"/>
      <c r="D162" s="29"/>
      <c r="E162" s="29"/>
      <c r="F162" s="98"/>
      <c r="G162" s="141"/>
    </row>
    <row r="163" spans="1:19" ht="12" customHeight="1" thickBot="1" x14ac:dyDescent="0.25">
      <c r="A163" s="166"/>
      <c r="B163" s="181">
        <v>642006</v>
      </c>
      <c r="C163" s="182" t="s">
        <v>218</v>
      </c>
      <c r="D163" s="183">
        <v>3000</v>
      </c>
      <c r="E163" s="183">
        <v>3000</v>
      </c>
      <c r="F163" s="184">
        <v>2821</v>
      </c>
      <c r="G163" s="171">
        <f t="shared" si="33"/>
        <v>94.033333333333331</v>
      </c>
    </row>
    <row r="164" spans="1:19" s="20" customFormat="1" ht="12" customHeight="1" thickBot="1" x14ac:dyDescent="0.25">
      <c r="A164" s="177" t="s">
        <v>93</v>
      </c>
      <c r="B164" s="186"/>
      <c r="C164" s="178"/>
      <c r="D164" s="187">
        <f t="shared" ref="D164" si="44">D165+D174</f>
        <v>2299</v>
      </c>
      <c r="E164" s="187">
        <f t="shared" ref="E164:F164" si="45">E165+E174</f>
        <v>2299</v>
      </c>
      <c r="F164" s="187">
        <f t="shared" si="45"/>
        <v>2387</v>
      </c>
      <c r="G164" s="180">
        <f t="shared" si="33"/>
        <v>103.82775119617224</v>
      </c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2" customHeight="1" x14ac:dyDescent="0.2">
      <c r="A165" s="172" t="s">
        <v>174</v>
      </c>
      <c r="B165" s="173"/>
      <c r="C165" s="174"/>
      <c r="D165" s="185">
        <f t="shared" ref="D165:F165" si="46">D166</f>
        <v>1875</v>
      </c>
      <c r="E165" s="185">
        <f t="shared" si="46"/>
        <v>1875</v>
      </c>
      <c r="F165" s="185">
        <f t="shared" si="46"/>
        <v>2317</v>
      </c>
      <c r="G165" s="176">
        <f t="shared" si="33"/>
        <v>123.57333333333334</v>
      </c>
    </row>
    <row r="166" spans="1:19" ht="12" customHeight="1" x14ac:dyDescent="0.2">
      <c r="A166" s="144"/>
      <c r="B166" s="57">
        <v>630</v>
      </c>
      <c r="C166" s="42" t="s">
        <v>2</v>
      </c>
      <c r="D166" s="109">
        <f t="shared" ref="D166" si="47">SUM(D168:D173)</f>
        <v>1875</v>
      </c>
      <c r="E166" s="109">
        <f t="shared" ref="E166:F166" si="48">SUM(E168:E173)</f>
        <v>1875</v>
      </c>
      <c r="F166" s="109">
        <f t="shared" si="48"/>
        <v>2317</v>
      </c>
      <c r="G166" s="141">
        <f t="shared" si="33"/>
        <v>123.57333333333334</v>
      </c>
    </row>
    <row r="167" spans="1:19" ht="12" customHeight="1" x14ac:dyDescent="0.2">
      <c r="A167" s="144"/>
      <c r="B167" s="53"/>
      <c r="C167" s="54"/>
      <c r="D167" s="30"/>
      <c r="E167" s="30"/>
      <c r="F167" s="100"/>
      <c r="G167" s="141"/>
    </row>
    <row r="168" spans="1:19" ht="12" customHeight="1" x14ac:dyDescent="0.2">
      <c r="A168" s="144"/>
      <c r="B168" s="28">
        <v>632003</v>
      </c>
      <c r="C168" s="38" t="s">
        <v>115</v>
      </c>
      <c r="D168" s="41">
        <v>400</v>
      </c>
      <c r="E168" s="41">
        <v>400</v>
      </c>
      <c r="F168" s="41">
        <v>698</v>
      </c>
      <c r="G168" s="141">
        <f t="shared" si="33"/>
        <v>174.5</v>
      </c>
    </row>
    <row r="169" spans="1:19" ht="12" hidden="1" customHeight="1" outlineLevel="1" x14ac:dyDescent="0.2">
      <c r="A169" s="136"/>
      <c r="B169" s="28">
        <v>611</v>
      </c>
      <c r="C169" s="38" t="s">
        <v>28</v>
      </c>
      <c r="D169" s="41"/>
      <c r="E169" s="41"/>
      <c r="F169" s="41"/>
      <c r="G169" s="141" t="e">
        <f t="shared" si="33"/>
        <v>#DIV/0!</v>
      </c>
    </row>
    <row r="170" spans="1:19" ht="12" customHeight="1" collapsed="1" x14ac:dyDescent="0.2">
      <c r="A170" s="136"/>
      <c r="B170" s="37">
        <v>633006</v>
      </c>
      <c r="C170" s="38" t="s">
        <v>70</v>
      </c>
      <c r="D170" s="41">
        <v>250</v>
      </c>
      <c r="E170" s="41">
        <v>250</v>
      </c>
      <c r="F170" s="41">
        <v>119</v>
      </c>
      <c r="G170" s="141">
        <f t="shared" si="33"/>
        <v>47.599999999999994</v>
      </c>
    </row>
    <row r="171" spans="1:19" ht="12" hidden="1" customHeight="1" outlineLevel="1" x14ac:dyDescent="0.2">
      <c r="A171" s="136"/>
      <c r="B171" s="37">
        <v>620</v>
      </c>
      <c r="C171" s="38" t="s">
        <v>21</v>
      </c>
      <c r="D171" s="29"/>
      <c r="E171" s="29"/>
      <c r="F171" s="29"/>
      <c r="G171" s="141" t="e">
        <f t="shared" si="33"/>
        <v>#DIV/0!</v>
      </c>
    </row>
    <row r="172" spans="1:19" ht="12" customHeight="1" outlineLevel="1" x14ac:dyDescent="0.2">
      <c r="A172" s="136"/>
      <c r="B172" s="37">
        <v>637005</v>
      </c>
      <c r="C172" s="38" t="s">
        <v>219</v>
      </c>
      <c r="D172" s="29">
        <v>525</v>
      </c>
      <c r="E172" s="29">
        <v>525</v>
      </c>
      <c r="F172" s="29">
        <v>523</v>
      </c>
      <c r="G172" s="141">
        <f t="shared" si="33"/>
        <v>99.61904761904762</v>
      </c>
    </row>
    <row r="173" spans="1:19" ht="12" customHeight="1" outlineLevel="1" x14ac:dyDescent="0.2">
      <c r="A173" s="136"/>
      <c r="B173" s="37">
        <v>637005</v>
      </c>
      <c r="C173" s="38" t="s">
        <v>220</v>
      </c>
      <c r="D173" s="29">
        <v>700</v>
      </c>
      <c r="E173" s="29">
        <v>700</v>
      </c>
      <c r="F173" s="29">
        <v>977</v>
      </c>
      <c r="G173" s="141">
        <f t="shared" si="33"/>
        <v>139.57142857142856</v>
      </c>
    </row>
    <row r="174" spans="1:19" ht="12" customHeight="1" outlineLevel="1" x14ac:dyDescent="0.2">
      <c r="A174" s="147" t="s">
        <v>175</v>
      </c>
      <c r="B174" s="65"/>
      <c r="C174" s="42"/>
      <c r="D174" s="42">
        <f t="shared" ref="D174" si="49">SUM(D175+D178)</f>
        <v>424</v>
      </c>
      <c r="E174" s="42">
        <f t="shared" ref="E174:F174" si="50">SUM(E175+E178)</f>
        <v>424</v>
      </c>
      <c r="F174" s="42">
        <f t="shared" si="50"/>
        <v>70</v>
      </c>
      <c r="G174" s="141">
        <f t="shared" si="33"/>
        <v>16.509433962264151</v>
      </c>
    </row>
    <row r="175" spans="1:19" ht="12" customHeight="1" outlineLevel="1" x14ac:dyDescent="0.2">
      <c r="A175" s="146"/>
      <c r="B175" s="65">
        <v>630</v>
      </c>
      <c r="C175" s="42" t="s">
        <v>2</v>
      </c>
      <c r="D175" s="42">
        <f t="shared" ref="D175" si="51">SUM(D176:D177)</f>
        <v>400</v>
      </c>
      <c r="E175" s="42">
        <f t="shared" ref="E175:F175" si="52">SUM(E176:E177)</f>
        <v>400</v>
      </c>
      <c r="F175" s="42">
        <f t="shared" si="52"/>
        <v>46</v>
      </c>
      <c r="G175" s="141">
        <f t="shared" si="33"/>
        <v>11.5</v>
      </c>
    </row>
    <row r="176" spans="1:19" ht="12" customHeight="1" outlineLevel="1" x14ac:dyDescent="0.2">
      <c r="A176" s="147"/>
      <c r="B176" s="37">
        <v>633006</v>
      </c>
      <c r="C176" s="38" t="s">
        <v>195</v>
      </c>
      <c r="D176" s="41">
        <v>400</v>
      </c>
      <c r="E176" s="41">
        <v>400</v>
      </c>
      <c r="F176" s="41">
        <v>46</v>
      </c>
      <c r="G176" s="141">
        <f t="shared" si="33"/>
        <v>11.5</v>
      </c>
    </row>
    <row r="177" spans="1:7" ht="12" customHeight="1" outlineLevel="1" x14ac:dyDescent="0.2">
      <c r="A177" s="147"/>
      <c r="B177" s="65"/>
      <c r="C177" s="42"/>
      <c r="D177" s="30"/>
      <c r="E177" s="30"/>
      <c r="F177" s="100"/>
      <c r="G177" s="141"/>
    </row>
    <row r="178" spans="1:7" ht="12" customHeight="1" outlineLevel="1" x14ac:dyDescent="0.2">
      <c r="A178" s="147"/>
      <c r="B178" s="65">
        <v>635</v>
      </c>
      <c r="C178" s="42" t="s">
        <v>139</v>
      </c>
      <c r="D178" s="42">
        <v>24</v>
      </c>
      <c r="E178" s="197">
        <f>SUM(E179:E181)</f>
        <v>24</v>
      </c>
      <c r="F178" s="197">
        <f>F179+F180+F181</f>
        <v>24</v>
      </c>
      <c r="G178" s="141">
        <f t="shared" si="33"/>
        <v>100</v>
      </c>
    </row>
    <row r="179" spans="1:7" ht="12" customHeight="1" outlineLevel="1" x14ac:dyDescent="0.2">
      <c r="A179" s="136"/>
      <c r="B179" s="61">
        <v>635006</v>
      </c>
      <c r="C179" s="44" t="s">
        <v>118</v>
      </c>
      <c r="D179" s="29">
        <v>24</v>
      </c>
      <c r="E179" s="29">
        <v>24</v>
      </c>
      <c r="F179" s="29">
        <v>24</v>
      </c>
      <c r="G179" s="141">
        <f t="shared" si="33"/>
        <v>100</v>
      </c>
    </row>
    <row r="180" spans="1:7" ht="12" customHeight="1" outlineLevel="1" x14ac:dyDescent="0.2">
      <c r="A180" s="136"/>
      <c r="B180" s="61">
        <v>635006</v>
      </c>
      <c r="C180" s="44" t="s">
        <v>168</v>
      </c>
      <c r="D180" s="29"/>
      <c r="E180" s="29"/>
      <c r="F180" s="98"/>
      <c r="G180" s="141"/>
    </row>
    <row r="181" spans="1:7" ht="12" customHeight="1" outlineLevel="1" thickBot="1" x14ac:dyDescent="0.25">
      <c r="A181" s="136"/>
      <c r="B181" s="61">
        <v>635006</v>
      </c>
      <c r="C181" s="19" t="s">
        <v>86</v>
      </c>
      <c r="D181" s="29"/>
      <c r="E181" s="29"/>
      <c r="F181" s="98">
        <v>0</v>
      </c>
      <c r="G181" s="141" t="e">
        <f t="shared" si="33"/>
        <v>#DIV/0!</v>
      </c>
    </row>
    <row r="182" spans="1:7" ht="12" hidden="1" customHeight="1" outlineLevel="1" x14ac:dyDescent="0.2">
      <c r="A182" s="166"/>
      <c r="B182" s="181">
        <v>635006</v>
      </c>
      <c r="C182" s="182" t="s">
        <v>50</v>
      </c>
      <c r="D182" s="169"/>
      <c r="E182" s="169"/>
      <c r="F182" s="170"/>
      <c r="G182" s="171" t="e">
        <f t="shared" si="33"/>
        <v>#DIV/0!</v>
      </c>
    </row>
    <row r="183" spans="1:7" ht="12" customHeight="1" outlineLevel="1" thickBot="1" x14ac:dyDescent="0.25">
      <c r="A183" s="177" t="s">
        <v>92</v>
      </c>
      <c r="B183" s="193"/>
      <c r="C183" s="194"/>
      <c r="D183" s="196">
        <f t="shared" ref="D183" si="53">D184+D198</f>
        <v>13450</v>
      </c>
      <c r="E183" s="196">
        <f t="shared" ref="E183:F183" si="54">E184+E198</f>
        <v>13450</v>
      </c>
      <c r="F183" s="196">
        <f t="shared" si="54"/>
        <v>13464</v>
      </c>
      <c r="G183" s="180">
        <f t="shared" si="33"/>
        <v>100.10408921933085</v>
      </c>
    </row>
    <row r="184" spans="1:7" ht="12" customHeight="1" x14ac:dyDescent="0.2">
      <c r="A184" s="172" t="s">
        <v>59</v>
      </c>
      <c r="B184" s="173"/>
      <c r="C184" s="174"/>
      <c r="D184" s="175">
        <f t="shared" ref="D184" si="55">D185+D191</f>
        <v>11900</v>
      </c>
      <c r="E184" s="175">
        <f t="shared" ref="E184:F184" si="56">E185+E191</f>
        <v>11900</v>
      </c>
      <c r="F184" s="175">
        <f t="shared" si="56"/>
        <v>11936</v>
      </c>
      <c r="G184" s="176">
        <f t="shared" si="33"/>
        <v>100.30252100840336</v>
      </c>
    </row>
    <row r="185" spans="1:7" ht="12" customHeight="1" x14ac:dyDescent="0.2">
      <c r="A185" s="144"/>
      <c r="B185" s="53">
        <v>633</v>
      </c>
      <c r="C185" s="33" t="s">
        <v>16</v>
      </c>
      <c r="D185" s="113">
        <f t="shared" ref="D185" si="57">SUM(D187:D188)</f>
        <v>400</v>
      </c>
      <c r="E185" s="113">
        <f t="shared" ref="E185:F185" si="58">SUM(E187:E188)</f>
        <v>400</v>
      </c>
      <c r="F185" s="113">
        <f t="shared" si="58"/>
        <v>0</v>
      </c>
      <c r="G185" s="141">
        <f t="shared" si="33"/>
        <v>0</v>
      </c>
    </row>
    <row r="186" spans="1:7" ht="12" customHeight="1" x14ac:dyDescent="0.2">
      <c r="A186" s="144"/>
      <c r="B186" s="53"/>
      <c r="C186" s="33"/>
      <c r="D186" s="30"/>
      <c r="E186" s="30"/>
      <c r="F186" s="100"/>
      <c r="G186" s="141"/>
    </row>
    <row r="187" spans="1:7" ht="12" customHeight="1" outlineLevel="1" x14ac:dyDescent="0.2">
      <c r="A187" s="136"/>
      <c r="B187" s="61">
        <v>633004</v>
      </c>
      <c r="C187" s="44" t="s">
        <v>71</v>
      </c>
      <c r="D187" s="29">
        <v>400</v>
      </c>
      <c r="E187" s="29">
        <v>400</v>
      </c>
      <c r="F187" s="98">
        <v>0</v>
      </c>
      <c r="G187" s="141">
        <f t="shared" si="33"/>
        <v>0</v>
      </c>
    </row>
    <row r="188" spans="1:7" ht="12" customHeight="1" outlineLevel="1" x14ac:dyDescent="0.2">
      <c r="A188" s="136"/>
      <c r="B188" s="61">
        <v>633006</v>
      </c>
      <c r="C188" s="44" t="s">
        <v>43</v>
      </c>
      <c r="D188" s="29"/>
      <c r="E188" s="29"/>
      <c r="F188" s="98"/>
      <c r="G188" s="141"/>
    </row>
    <row r="189" spans="1:7" ht="12" hidden="1" customHeight="1" outlineLevel="1" x14ac:dyDescent="0.2">
      <c r="A189" s="136"/>
      <c r="B189" s="61">
        <v>635004</v>
      </c>
      <c r="C189" s="38" t="s">
        <v>51</v>
      </c>
      <c r="D189" s="19"/>
      <c r="E189" s="19"/>
      <c r="F189" s="96"/>
      <c r="G189" s="141" t="e">
        <f t="shared" si="33"/>
        <v>#DIV/0!</v>
      </c>
    </row>
    <row r="190" spans="1:7" ht="12" hidden="1" customHeight="1" outlineLevel="1" x14ac:dyDescent="0.2">
      <c r="A190" s="136"/>
      <c r="B190" s="61">
        <v>635006</v>
      </c>
      <c r="C190" s="44" t="s">
        <v>50</v>
      </c>
      <c r="D190" s="19"/>
      <c r="E190" s="19"/>
      <c r="F190" s="96"/>
      <c r="G190" s="141" t="e">
        <f t="shared" si="33"/>
        <v>#DIV/0!</v>
      </c>
    </row>
    <row r="191" spans="1:7" ht="12" customHeight="1" collapsed="1" x14ac:dyDescent="0.2">
      <c r="A191" s="136"/>
      <c r="B191" s="53">
        <v>637</v>
      </c>
      <c r="C191" s="33" t="s">
        <v>18</v>
      </c>
      <c r="D191" s="70">
        <f t="shared" ref="D191" si="59">SUM(D192:D194)</f>
        <v>11500</v>
      </c>
      <c r="E191" s="70">
        <f t="shared" ref="E191:F191" si="60">SUM(E192:E194)</f>
        <v>11500</v>
      </c>
      <c r="F191" s="70">
        <f t="shared" si="60"/>
        <v>11936</v>
      </c>
      <c r="G191" s="141">
        <f t="shared" si="33"/>
        <v>103.79130434782608</v>
      </c>
    </row>
    <row r="192" spans="1:7" ht="12" customHeight="1" x14ac:dyDescent="0.2">
      <c r="A192" s="136"/>
      <c r="B192" s="28">
        <v>637004</v>
      </c>
      <c r="C192" s="56" t="s">
        <v>227</v>
      </c>
      <c r="D192" s="97"/>
      <c r="E192" s="97"/>
      <c r="F192" s="100"/>
      <c r="G192" s="141"/>
    </row>
    <row r="193" spans="1:7" ht="12" customHeight="1" outlineLevel="1" x14ac:dyDescent="0.2">
      <c r="A193" s="136"/>
      <c r="B193" s="61">
        <v>637004</v>
      </c>
      <c r="C193" s="44" t="s">
        <v>119</v>
      </c>
      <c r="D193" s="19">
        <v>6500</v>
      </c>
      <c r="E193" s="19">
        <v>6500</v>
      </c>
      <c r="F193" s="19">
        <v>7485</v>
      </c>
      <c r="G193" s="141">
        <f t="shared" si="33"/>
        <v>115.15384615384616</v>
      </c>
    </row>
    <row r="194" spans="1:7" ht="12" customHeight="1" outlineLevel="1" x14ac:dyDescent="0.2">
      <c r="A194" s="136"/>
      <c r="B194" s="61">
        <v>637012</v>
      </c>
      <c r="C194" s="44" t="s">
        <v>73</v>
      </c>
      <c r="D194" s="29">
        <v>5000</v>
      </c>
      <c r="E194" s="29">
        <v>5000</v>
      </c>
      <c r="F194" s="29">
        <v>4451</v>
      </c>
      <c r="G194" s="141">
        <f t="shared" si="33"/>
        <v>89.02</v>
      </c>
    </row>
    <row r="195" spans="1:7" ht="12" customHeight="1" outlineLevel="1" x14ac:dyDescent="0.2">
      <c r="A195" s="146"/>
      <c r="B195" s="65">
        <v>640</v>
      </c>
      <c r="C195" s="42" t="s">
        <v>137</v>
      </c>
      <c r="D195" s="31"/>
      <c r="E195" s="31"/>
      <c r="F195" s="95"/>
      <c r="G195" s="141"/>
    </row>
    <row r="196" spans="1:7" ht="12" customHeight="1" outlineLevel="1" x14ac:dyDescent="0.2">
      <c r="A196" s="136"/>
      <c r="B196" s="61"/>
      <c r="C196" s="44"/>
      <c r="D196" s="29"/>
      <c r="E196" s="29"/>
      <c r="F196" s="98"/>
      <c r="G196" s="141"/>
    </row>
    <row r="197" spans="1:7" ht="12" customHeight="1" outlineLevel="1" x14ac:dyDescent="0.2">
      <c r="A197" s="136"/>
      <c r="B197" s="61">
        <v>642006</v>
      </c>
      <c r="C197" s="44" t="s">
        <v>72</v>
      </c>
      <c r="D197" s="29"/>
      <c r="E197" s="29"/>
      <c r="F197" s="98"/>
      <c r="G197" s="141"/>
    </row>
    <row r="198" spans="1:7" ht="12" customHeight="1" x14ac:dyDescent="0.2">
      <c r="A198" s="144" t="s">
        <v>75</v>
      </c>
      <c r="B198" s="53"/>
      <c r="C198" s="54"/>
      <c r="D198" s="69">
        <f t="shared" ref="D198" si="61">D199+D206</f>
        <v>1550</v>
      </c>
      <c r="E198" s="69">
        <f t="shared" ref="E198:F198" si="62">E199+E206</f>
        <v>1550</v>
      </c>
      <c r="F198" s="69">
        <f t="shared" si="62"/>
        <v>1528</v>
      </c>
      <c r="G198" s="141">
        <f t="shared" si="33"/>
        <v>98.58064516129032</v>
      </c>
    </row>
    <row r="199" spans="1:7" ht="12" customHeight="1" x14ac:dyDescent="0.2">
      <c r="A199" s="144"/>
      <c r="B199" s="53">
        <v>633</v>
      </c>
      <c r="C199" s="54" t="s">
        <v>16</v>
      </c>
      <c r="D199" s="69">
        <f t="shared" ref="D199" si="63">SUM(D201:D205)</f>
        <v>1450</v>
      </c>
      <c r="E199" s="69">
        <f t="shared" ref="E199:F199" si="64">SUM(E201:E205)</f>
        <v>1450</v>
      </c>
      <c r="F199" s="69">
        <f t="shared" si="64"/>
        <v>1189</v>
      </c>
      <c r="G199" s="141">
        <f t="shared" si="33"/>
        <v>82</v>
      </c>
    </row>
    <row r="200" spans="1:7" ht="12" customHeight="1" x14ac:dyDescent="0.2">
      <c r="A200" s="144"/>
      <c r="B200" s="53"/>
      <c r="C200" s="54"/>
      <c r="D200" s="31"/>
      <c r="E200" s="31"/>
      <c r="F200" s="95"/>
      <c r="G200" s="141"/>
    </row>
    <row r="201" spans="1:7" ht="12" customHeight="1" x14ac:dyDescent="0.2">
      <c r="A201" s="144"/>
      <c r="B201" s="28">
        <v>633004</v>
      </c>
      <c r="C201" s="38" t="s">
        <v>151</v>
      </c>
      <c r="D201" s="41">
        <v>100</v>
      </c>
      <c r="E201" s="41">
        <v>100</v>
      </c>
      <c r="F201" s="41">
        <v>48</v>
      </c>
      <c r="G201" s="141">
        <f t="shared" si="33"/>
        <v>48</v>
      </c>
    </row>
    <row r="202" spans="1:7" ht="12" customHeight="1" x14ac:dyDescent="0.2">
      <c r="A202" s="144"/>
      <c r="B202" s="28">
        <v>634001</v>
      </c>
      <c r="C202" s="38" t="s">
        <v>196</v>
      </c>
      <c r="D202" s="41">
        <v>800</v>
      </c>
      <c r="E202" s="41">
        <v>800</v>
      </c>
      <c r="F202" s="41">
        <v>788</v>
      </c>
      <c r="G202" s="141">
        <f t="shared" ref="G202:G268" si="65">F202/E202*100</f>
        <v>98.5</v>
      </c>
    </row>
    <row r="203" spans="1:7" ht="12" customHeight="1" x14ac:dyDescent="0.2">
      <c r="A203" s="144"/>
      <c r="B203" s="28">
        <v>633006</v>
      </c>
      <c r="C203" s="38" t="s">
        <v>163</v>
      </c>
      <c r="D203" s="41">
        <v>250</v>
      </c>
      <c r="E203" s="41">
        <v>250</v>
      </c>
      <c r="F203" s="41">
        <v>108</v>
      </c>
      <c r="G203" s="141">
        <f t="shared" si="65"/>
        <v>43.2</v>
      </c>
    </row>
    <row r="204" spans="1:7" ht="12" customHeight="1" x14ac:dyDescent="0.2">
      <c r="A204" s="144"/>
      <c r="B204" s="28"/>
      <c r="C204" s="38" t="s">
        <v>225</v>
      </c>
      <c r="D204" s="41">
        <v>300</v>
      </c>
      <c r="E204" s="41">
        <v>300</v>
      </c>
      <c r="F204" s="41">
        <v>193</v>
      </c>
      <c r="G204" s="141">
        <f t="shared" si="65"/>
        <v>64.333333333333329</v>
      </c>
    </row>
    <row r="205" spans="1:7" ht="12" customHeight="1" x14ac:dyDescent="0.2">
      <c r="A205" s="144"/>
      <c r="B205" s="28">
        <v>633006</v>
      </c>
      <c r="C205" s="38" t="s">
        <v>150</v>
      </c>
      <c r="D205" s="31"/>
      <c r="E205" s="31"/>
      <c r="F205" s="97">
        <v>52</v>
      </c>
      <c r="G205" s="141"/>
    </row>
    <row r="206" spans="1:7" ht="12" customHeight="1" x14ac:dyDescent="0.2">
      <c r="A206" s="144"/>
      <c r="B206" s="53">
        <v>635</v>
      </c>
      <c r="C206" s="54" t="s">
        <v>120</v>
      </c>
      <c r="D206" s="111">
        <f t="shared" ref="D206" si="66">SUM(D208:D209)</f>
        <v>100</v>
      </c>
      <c r="E206" s="111">
        <f t="shared" ref="E206:F206" si="67">SUM(E208:E209)</f>
        <v>100</v>
      </c>
      <c r="F206" s="111">
        <f t="shared" si="67"/>
        <v>339</v>
      </c>
      <c r="G206" s="141">
        <f t="shared" si="65"/>
        <v>339</v>
      </c>
    </row>
    <row r="207" spans="1:7" ht="12" customHeight="1" x14ac:dyDescent="0.2">
      <c r="A207" s="144"/>
      <c r="B207" s="53"/>
      <c r="C207" s="54"/>
      <c r="D207" s="31"/>
      <c r="E207" s="31"/>
      <c r="F207" s="95"/>
      <c r="G207" s="141"/>
    </row>
    <row r="208" spans="1:7" ht="12" customHeight="1" x14ac:dyDescent="0.2">
      <c r="A208" s="144"/>
      <c r="B208" s="28">
        <v>635006</v>
      </c>
      <c r="C208" s="38" t="s">
        <v>89</v>
      </c>
      <c r="D208" s="41">
        <v>100</v>
      </c>
      <c r="E208" s="41">
        <v>100</v>
      </c>
      <c r="F208" s="41">
        <v>339</v>
      </c>
      <c r="G208" s="141">
        <f t="shared" si="65"/>
        <v>339</v>
      </c>
    </row>
    <row r="209" spans="1:19" ht="12" customHeight="1" x14ac:dyDescent="0.2">
      <c r="A209" s="144"/>
      <c r="B209" s="28">
        <v>637004</v>
      </c>
      <c r="C209" s="38" t="s">
        <v>53</v>
      </c>
      <c r="D209" s="31"/>
      <c r="E209" s="31"/>
      <c r="F209" s="95">
        <v>0</v>
      </c>
      <c r="G209" s="141"/>
    </row>
    <row r="210" spans="1:19" ht="12" customHeight="1" x14ac:dyDescent="0.2">
      <c r="A210" s="151" t="s">
        <v>95</v>
      </c>
      <c r="B210" s="71"/>
      <c r="C210" s="72"/>
      <c r="D210" s="114">
        <f t="shared" ref="D210:F210" si="68">D211</f>
        <v>5200</v>
      </c>
      <c r="E210" s="114">
        <f t="shared" si="68"/>
        <v>5200</v>
      </c>
      <c r="F210" s="114">
        <f t="shared" si="68"/>
        <v>5831</v>
      </c>
      <c r="G210" s="141">
        <f t="shared" si="65"/>
        <v>112.13461538461537</v>
      </c>
    </row>
    <row r="211" spans="1:19" s="20" customFormat="1" ht="12" customHeight="1" x14ac:dyDescent="0.2">
      <c r="A211" s="144" t="s">
        <v>10</v>
      </c>
      <c r="B211" s="53"/>
      <c r="C211" s="44"/>
      <c r="D211" s="44">
        <f>D212+D217</f>
        <v>5200</v>
      </c>
      <c r="E211" s="44">
        <f>E212+E217</f>
        <v>5200</v>
      </c>
      <c r="F211" s="44">
        <v>5831</v>
      </c>
      <c r="G211" s="141">
        <f t="shared" si="65"/>
        <v>112.13461538461537</v>
      </c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s="20" customFormat="1" ht="12" customHeight="1" x14ac:dyDescent="0.2">
      <c r="A212" s="144"/>
      <c r="B212" s="53">
        <v>630</v>
      </c>
      <c r="C212" s="42" t="s">
        <v>111</v>
      </c>
      <c r="D212" s="109">
        <f t="shared" ref="D212" si="69">SUM(D214:D216)</f>
        <v>5200</v>
      </c>
      <c r="E212" s="109">
        <f t="shared" ref="E212:F212" si="70">SUM(E214:E216)</f>
        <v>5200</v>
      </c>
      <c r="F212" s="109">
        <f t="shared" si="70"/>
        <v>5831</v>
      </c>
      <c r="G212" s="141">
        <f t="shared" si="65"/>
        <v>112.13461538461537</v>
      </c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s="20" customFormat="1" ht="12" customHeight="1" x14ac:dyDescent="0.2">
      <c r="A213" s="144"/>
      <c r="B213" s="53"/>
      <c r="C213" s="44"/>
      <c r="D213" s="31"/>
      <c r="E213" s="31"/>
      <c r="F213" s="95"/>
      <c r="G213" s="14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2" customHeight="1" x14ac:dyDescent="0.2">
      <c r="A214" s="144"/>
      <c r="B214" s="28">
        <v>632001</v>
      </c>
      <c r="C214" s="38" t="s">
        <v>74</v>
      </c>
      <c r="D214" s="41">
        <v>5200</v>
      </c>
      <c r="E214" s="41">
        <v>5200</v>
      </c>
      <c r="F214" s="41">
        <v>5831</v>
      </c>
      <c r="G214" s="141">
        <f t="shared" si="65"/>
        <v>112.13461538461537</v>
      </c>
    </row>
    <row r="215" spans="1:19" ht="12" hidden="1" customHeight="1" outlineLevel="1" x14ac:dyDescent="0.2">
      <c r="A215" s="136"/>
      <c r="B215" s="28" t="s">
        <v>9</v>
      </c>
      <c r="C215" s="44" t="s">
        <v>40</v>
      </c>
      <c r="D215" s="29"/>
      <c r="E215" s="29"/>
      <c r="F215" s="98"/>
      <c r="G215" s="141" t="e">
        <f t="shared" si="65"/>
        <v>#DIV/0!</v>
      </c>
    </row>
    <row r="216" spans="1:19" ht="12" customHeight="1" outlineLevel="1" x14ac:dyDescent="0.2">
      <c r="A216" s="136"/>
      <c r="B216" s="28">
        <v>633006</v>
      </c>
      <c r="C216" s="38" t="s">
        <v>87</v>
      </c>
      <c r="D216" s="73"/>
      <c r="E216" s="73"/>
      <c r="F216" s="98"/>
      <c r="G216" s="141"/>
    </row>
    <row r="217" spans="1:19" ht="12" customHeight="1" x14ac:dyDescent="0.2">
      <c r="A217" s="136"/>
      <c r="B217" s="57">
        <v>635</v>
      </c>
      <c r="C217" s="36" t="s">
        <v>17</v>
      </c>
      <c r="D217" s="36">
        <f t="shared" ref="D217:E217" si="71">SUM(D220)</f>
        <v>0</v>
      </c>
      <c r="E217" s="36">
        <f t="shared" si="71"/>
        <v>0</v>
      </c>
      <c r="F217" s="102"/>
      <c r="G217" s="141"/>
    </row>
    <row r="218" spans="1:19" ht="12" hidden="1" customHeight="1" outlineLevel="1" x14ac:dyDescent="0.2">
      <c r="A218" s="136"/>
      <c r="B218" s="61">
        <v>635004</v>
      </c>
      <c r="C218" s="38" t="s">
        <v>51</v>
      </c>
      <c r="D218" s="29"/>
      <c r="E218" s="29"/>
      <c r="F218" s="98"/>
      <c r="G218" s="141"/>
    </row>
    <row r="219" spans="1:19" ht="12" customHeight="1" outlineLevel="1" x14ac:dyDescent="0.2">
      <c r="A219" s="136"/>
      <c r="B219" s="61"/>
      <c r="C219" s="38"/>
      <c r="D219" s="29"/>
      <c r="E219" s="29"/>
      <c r="F219" s="98"/>
      <c r="G219" s="141"/>
    </row>
    <row r="220" spans="1:19" ht="12" customHeight="1" outlineLevel="1" x14ac:dyDescent="0.2">
      <c r="A220" s="136"/>
      <c r="B220" s="61">
        <v>635004</v>
      </c>
      <c r="C220" s="38" t="s">
        <v>88</v>
      </c>
      <c r="D220" s="29"/>
      <c r="E220" s="29"/>
      <c r="F220" s="98"/>
      <c r="G220" s="141"/>
    </row>
    <row r="221" spans="1:19" ht="12" hidden="1" customHeight="1" outlineLevel="1" x14ac:dyDescent="0.2">
      <c r="A221" s="136"/>
      <c r="B221" s="43" t="s">
        <v>9</v>
      </c>
      <c r="C221" s="44" t="s">
        <v>40</v>
      </c>
      <c r="D221" s="32"/>
      <c r="E221" s="32"/>
      <c r="F221" s="115"/>
      <c r="G221" s="141" t="e">
        <f t="shared" si="65"/>
        <v>#DIV/0!</v>
      </c>
    </row>
    <row r="222" spans="1:19" ht="12" hidden="1" customHeight="1" outlineLevel="1" x14ac:dyDescent="0.2">
      <c r="A222" s="136"/>
      <c r="B222" s="61">
        <v>632002</v>
      </c>
      <c r="C222" s="44" t="s">
        <v>41</v>
      </c>
      <c r="D222" s="32"/>
      <c r="E222" s="32"/>
      <c r="F222" s="115"/>
      <c r="G222" s="141" t="e">
        <f t="shared" si="65"/>
        <v>#DIV/0!</v>
      </c>
    </row>
    <row r="223" spans="1:19" ht="12" customHeight="1" collapsed="1" x14ac:dyDescent="0.2">
      <c r="A223" s="152" t="s">
        <v>96</v>
      </c>
      <c r="B223" s="74"/>
      <c r="C223" s="75"/>
      <c r="D223" s="116">
        <f>D224+D233+D244+D267+D274</f>
        <v>25040</v>
      </c>
      <c r="E223" s="116">
        <f>E224+E233+E244+E267+E274</f>
        <v>34260</v>
      </c>
      <c r="F223" s="116">
        <f>F224+F233+F244+F267+F274</f>
        <v>36089</v>
      </c>
      <c r="G223" s="141">
        <f t="shared" si="65"/>
        <v>105.33858727378866</v>
      </c>
    </row>
    <row r="224" spans="1:19" ht="12" customHeight="1" x14ac:dyDescent="0.2">
      <c r="A224" s="153" t="s">
        <v>127</v>
      </c>
      <c r="B224" s="57" t="s">
        <v>128</v>
      </c>
      <c r="C224" s="42"/>
      <c r="D224" s="104">
        <f t="shared" ref="D224" si="72">D225+D230</f>
        <v>0</v>
      </c>
      <c r="E224" s="104">
        <f t="shared" ref="E224:F224" si="73">E225+E230</f>
        <v>1850</v>
      </c>
      <c r="F224" s="104">
        <f t="shared" si="73"/>
        <v>1791</v>
      </c>
      <c r="G224" s="141"/>
    </row>
    <row r="225" spans="1:7" ht="12" customHeight="1" x14ac:dyDescent="0.2">
      <c r="A225" s="153"/>
      <c r="B225" s="57">
        <v>630</v>
      </c>
      <c r="C225" s="42" t="s">
        <v>138</v>
      </c>
      <c r="D225" s="104">
        <f t="shared" ref="D225" si="74">SUM(D227:D229)</f>
        <v>0</v>
      </c>
      <c r="E225" s="104">
        <f t="shared" ref="E225:F225" si="75">SUM(E227:E229)</f>
        <v>0</v>
      </c>
      <c r="F225" s="104">
        <f t="shared" si="75"/>
        <v>0</v>
      </c>
      <c r="G225" s="141"/>
    </row>
    <row r="226" spans="1:7" ht="12" customHeight="1" x14ac:dyDescent="0.2">
      <c r="A226" s="153"/>
      <c r="B226" s="57"/>
      <c r="C226" s="42"/>
      <c r="D226" s="30"/>
      <c r="E226" s="30"/>
      <c r="F226" s="100"/>
      <c r="G226" s="141"/>
    </row>
    <row r="227" spans="1:7" ht="12" customHeight="1" x14ac:dyDescent="0.2">
      <c r="A227" s="144"/>
      <c r="B227" s="43">
        <v>632001</v>
      </c>
      <c r="C227" s="44" t="s">
        <v>40</v>
      </c>
      <c r="D227" s="30"/>
      <c r="E227" s="30"/>
      <c r="F227" s="100"/>
      <c r="G227" s="141"/>
    </row>
    <row r="228" spans="1:7" ht="12" customHeight="1" x14ac:dyDescent="0.2">
      <c r="A228" s="144"/>
      <c r="B228" s="43">
        <v>632002</v>
      </c>
      <c r="C228" s="44" t="s">
        <v>129</v>
      </c>
      <c r="D228" s="30"/>
      <c r="E228" s="30"/>
      <c r="F228" s="100"/>
      <c r="G228" s="141"/>
    </row>
    <row r="229" spans="1:7" ht="12" customHeight="1" x14ac:dyDescent="0.2">
      <c r="A229" s="144"/>
      <c r="B229" s="43">
        <v>633006</v>
      </c>
      <c r="C229" s="44" t="s">
        <v>199</v>
      </c>
      <c r="D229" s="41">
        <v>0</v>
      </c>
      <c r="E229" s="41">
        <v>0</v>
      </c>
      <c r="F229" s="41">
        <v>0</v>
      </c>
      <c r="G229" s="141"/>
    </row>
    <row r="230" spans="1:7" ht="12" customHeight="1" x14ac:dyDescent="0.2">
      <c r="A230" s="144"/>
      <c r="B230" s="57">
        <v>640</v>
      </c>
      <c r="C230" s="42" t="s">
        <v>137</v>
      </c>
      <c r="D230" s="104">
        <f t="shared" ref="D230" si="76">SUM(D232)</f>
        <v>0</v>
      </c>
      <c r="E230" s="104">
        <f t="shared" ref="E230:F230" si="77">SUM(E232)</f>
        <v>1850</v>
      </c>
      <c r="F230" s="104">
        <f t="shared" si="77"/>
        <v>1791</v>
      </c>
      <c r="G230" s="141"/>
    </row>
    <row r="231" spans="1:7" ht="12" customHeight="1" x14ac:dyDescent="0.2">
      <c r="A231" s="144"/>
      <c r="B231" s="43"/>
      <c r="C231" s="44"/>
      <c r="D231" s="30"/>
      <c r="E231" s="30"/>
      <c r="F231" s="100"/>
      <c r="G231" s="141"/>
    </row>
    <row r="232" spans="1:7" ht="12" customHeight="1" x14ac:dyDescent="0.2">
      <c r="A232" s="144"/>
      <c r="B232" s="43">
        <v>642002</v>
      </c>
      <c r="C232" s="44" t="s">
        <v>221</v>
      </c>
      <c r="D232" s="41"/>
      <c r="E232" s="41">
        <v>1850</v>
      </c>
      <c r="F232" s="106">
        <v>1791</v>
      </c>
      <c r="G232" s="141"/>
    </row>
    <row r="233" spans="1:7" ht="12" customHeight="1" x14ac:dyDescent="0.2">
      <c r="A233" s="144" t="s">
        <v>77</v>
      </c>
      <c r="B233" s="76"/>
      <c r="C233" s="77"/>
      <c r="D233" s="31"/>
      <c r="E233" s="31"/>
      <c r="F233" s="95"/>
      <c r="G233" s="141"/>
    </row>
    <row r="234" spans="1:7" ht="12" customHeight="1" x14ac:dyDescent="0.2">
      <c r="A234" s="144" t="s">
        <v>157</v>
      </c>
      <c r="B234" s="37"/>
      <c r="C234" s="42" t="s">
        <v>98</v>
      </c>
      <c r="D234" s="31"/>
      <c r="E234" s="31"/>
      <c r="F234" s="95"/>
      <c r="G234" s="141"/>
    </row>
    <row r="235" spans="1:7" ht="12" customHeight="1" x14ac:dyDescent="0.2">
      <c r="A235" s="144"/>
      <c r="B235" s="65">
        <v>630</v>
      </c>
      <c r="C235" s="42" t="s">
        <v>2</v>
      </c>
      <c r="D235" s="31"/>
      <c r="E235" s="31"/>
      <c r="F235" s="95"/>
      <c r="G235" s="141"/>
    </row>
    <row r="236" spans="1:7" ht="12" customHeight="1" x14ac:dyDescent="0.2">
      <c r="A236" s="144"/>
      <c r="B236" s="37"/>
      <c r="C236" s="42"/>
      <c r="D236" s="31"/>
      <c r="E236" s="31"/>
      <c r="F236" s="95"/>
      <c r="G236" s="141"/>
    </row>
    <row r="237" spans="1:7" ht="12" customHeight="1" x14ac:dyDescent="0.2">
      <c r="A237" s="144"/>
      <c r="B237" s="37">
        <v>633009</v>
      </c>
      <c r="C237" s="38" t="s">
        <v>97</v>
      </c>
      <c r="D237" s="31"/>
      <c r="E237" s="31"/>
      <c r="F237" s="95"/>
      <c r="G237" s="141"/>
    </row>
    <row r="238" spans="1:7" ht="12" customHeight="1" x14ac:dyDescent="0.2">
      <c r="A238" s="144"/>
      <c r="B238" s="65">
        <v>620</v>
      </c>
      <c r="C238" s="42" t="s">
        <v>143</v>
      </c>
      <c r="D238" s="31"/>
      <c r="E238" s="31"/>
      <c r="F238" s="95"/>
      <c r="G238" s="141"/>
    </row>
    <row r="239" spans="1:7" ht="12" customHeight="1" x14ac:dyDescent="0.2">
      <c r="A239" s="144"/>
      <c r="B239" s="37"/>
      <c r="C239" s="38"/>
      <c r="D239" s="31"/>
      <c r="E239" s="31"/>
      <c r="F239" s="95"/>
      <c r="G239" s="141"/>
    </row>
    <row r="240" spans="1:7" ht="12" customHeight="1" x14ac:dyDescent="0.2">
      <c r="A240" s="144"/>
      <c r="B240" s="37">
        <v>621</v>
      </c>
      <c r="C240" s="38" t="s">
        <v>145</v>
      </c>
      <c r="D240" s="31"/>
      <c r="E240" s="31"/>
      <c r="F240" s="95"/>
      <c r="G240" s="141"/>
    </row>
    <row r="241" spans="1:7" ht="12" customHeight="1" x14ac:dyDescent="0.2">
      <c r="A241" s="144"/>
      <c r="B241" s="37">
        <v>625</v>
      </c>
      <c r="C241" s="38" t="s">
        <v>103</v>
      </c>
      <c r="D241" s="31"/>
      <c r="E241" s="31"/>
      <c r="F241" s="95"/>
      <c r="G241" s="141"/>
    </row>
    <row r="242" spans="1:7" ht="12" customHeight="1" x14ac:dyDescent="0.2">
      <c r="A242" s="144"/>
      <c r="B242" s="65">
        <v>637</v>
      </c>
      <c r="C242" s="42" t="s">
        <v>18</v>
      </c>
      <c r="D242" s="31"/>
      <c r="E242" s="31"/>
      <c r="F242" s="95"/>
      <c r="G242" s="141"/>
    </row>
    <row r="243" spans="1:7" ht="12" customHeight="1" x14ac:dyDescent="0.2">
      <c r="A243" s="144"/>
      <c r="B243" s="37">
        <v>637027</v>
      </c>
      <c r="C243" s="38" t="s">
        <v>121</v>
      </c>
      <c r="D243" s="31"/>
      <c r="E243" s="31"/>
      <c r="F243" s="95"/>
      <c r="G243" s="141"/>
    </row>
    <row r="244" spans="1:7" ht="12" customHeight="1" x14ac:dyDescent="0.2">
      <c r="A244" s="144" t="s">
        <v>158</v>
      </c>
      <c r="B244" s="37"/>
      <c r="C244" s="42" t="s">
        <v>222</v>
      </c>
      <c r="D244" s="109">
        <f t="shared" ref="D244" si="78">D245+D251+D254</f>
        <v>19720</v>
      </c>
      <c r="E244" s="109">
        <f t="shared" ref="E244:F244" si="79">E245+E251+E254</f>
        <v>26650</v>
      </c>
      <c r="F244" s="109">
        <f t="shared" si="79"/>
        <v>28330</v>
      </c>
      <c r="G244" s="141">
        <f t="shared" si="65"/>
        <v>106.30393996247656</v>
      </c>
    </row>
    <row r="245" spans="1:7" ht="12" customHeight="1" x14ac:dyDescent="0.2">
      <c r="A245" s="144"/>
      <c r="B245" s="65">
        <v>630</v>
      </c>
      <c r="C245" s="42" t="s">
        <v>2</v>
      </c>
      <c r="D245" s="109">
        <f t="shared" ref="D245" si="80">SUM(D247:D250)</f>
        <v>11000</v>
      </c>
      <c r="E245" s="109">
        <f t="shared" ref="E245:F245" si="81">SUM(E247:E250)</f>
        <v>11000</v>
      </c>
      <c r="F245" s="109">
        <f t="shared" si="81"/>
        <v>10886</v>
      </c>
      <c r="G245" s="141">
        <f t="shared" si="65"/>
        <v>98.963636363636368</v>
      </c>
    </row>
    <row r="246" spans="1:7" ht="12" customHeight="1" x14ac:dyDescent="0.2">
      <c r="A246" s="144"/>
      <c r="B246" s="37"/>
      <c r="C246" s="42"/>
      <c r="D246" s="31"/>
      <c r="E246" s="31"/>
      <c r="F246" s="95"/>
      <c r="G246" s="141"/>
    </row>
    <row r="247" spans="1:7" ht="12" customHeight="1" x14ac:dyDescent="0.2">
      <c r="A247" s="144"/>
      <c r="B247" s="37">
        <v>632001</v>
      </c>
      <c r="C247" s="38" t="s">
        <v>242</v>
      </c>
      <c r="D247" s="41">
        <v>5000</v>
      </c>
      <c r="E247" s="41">
        <v>5000</v>
      </c>
      <c r="F247" s="41">
        <v>7432</v>
      </c>
      <c r="G247" s="141">
        <f t="shared" si="65"/>
        <v>148.63999999999999</v>
      </c>
    </row>
    <row r="248" spans="1:7" ht="12" customHeight="1" x14ac:dyDescent="0.2">
      <c r="A248" s="144"/>
      <c r="B248" s="37">
        <v>632002</v>
      </c>
      <c r="C248" s="38" t="s">
        <v>122</v>
      </c>
      <c r="D248" s="41">
        <v>100</v>
      </c>
      <c r="E248" s="41">
        <v>100</v>
      </c>
      <c r="F248" s="41">
        <v>156</v>
      </c>
      <c r="G248" s="141">
        <f t="shared" si="65"/>
        <v>156</v>
      </c>
    </row>
    <row r="249" spans="1:7" ht="12" customHeight="1" x14ac:dyDescent="0.2">
      <c r="A249" s="144"/>
      <c r="B249" s="37">
        <v>633006</v>
      </c>
      <c r="C249" s="38" t="s">
        <v>245</v>
      </c>
      <c r="D249" s="41">
        <v>5900</v>
      </c>
      <c r="E249" s="41">
        <v>5900</v>
      </c>
      <c r="F249" s="41">
        <v>3298</v>
      </c>
      <c r="G249" s="141">
        <f t="shared" si="65"/>
        <v>55.898305084745758</v>
      </c>
    </row>
    <row r="250" spans="1:7" ht="12" customHeight="1" x14ac:dyDescent="0.2">
      <c r="A250" s="144"/>
      <c r="B250" s="37">
        <v>634003</v>
      </c>
      <c r="C250" s="38" t="s">
        <v>123</v>
      </c>
      <c r="D250" s="31"/>
      <c r="E250" s="31"/>
      <c r="F250" s="95"/>
      <c r="G250" s="141"/>
    </row>
    <row r="251" spans="1:7" ht="12" customHeight="1" x14ac:dyDescent="0.2">
      <c r="A251" s="145"/>
      <c r="B251" s="65">
        <v>635</v>
      </c>
      <c r="C251" s="42" t="s">
        <v>139</v>
      </c>
      <c r="D251" s="109">
        <f t="shared" ref="D251" si="82">SUM(D252:D253)</f>
        <v>3000</v>
      </c>
      <c r="E251" s="109">
        <f t="shared" ref="E251:F251" si="83">SUM(E252:E253)</f>
        <v>3000</v>
      </c>
      <c r="F251" s="109">
        <f t="shared" si="83"/>
        <v>3880</v>
      </c>
      <c r="G251" s="141">
        <f t="shared" si="65"/>
        <v>129.33333333333331</v>
      </c>
    </row>
    <row r="252" spans="1:7" ht="12" customHeight="1" x14ac:dyDescent="0.2">
      <c r="A252" s="144"/>
      <c r="B252" s="37">
        <v>635004</v>
      </c>
      <c r="C252" s="38" t="s">
        <v>197</v>
      </c>
      <c r="D252" s="31"/>
      <c r="E252" s="31"/>
      <c r="F252" s="95"/>
      <c r="G252" s="141"/>
    </row>
    <row r="253" spans="1:7" ht="12" customHeight="1" x14ac:dyDescent="0.2">
      <c r="A253" s="144"/>
      <c r="B253" s="37">
        <v>635006</v>
      </c>
      <c r="C253" s="38" t="s">
        <v>243</v>
      </c>
      <c r="D253" s="41">
        <v>3000</v>
      </c>
      <c r="E253" s="41">
        <v>3000</v>
      </c>
      <c r="F253" s="41">
        <v>3880</v>
      </c>
      <c r="G253" s="141">
        <f t="shared" si="65"/>
        <v>129.33333333333331</v>
      </c>
    </row>
    <row r="254" spans="1:7" ht="12" customHeight="1" x14ac:dyDescent="0.2">
      <c r="A254" s="144"/>
      <c r="B254" s="65">
        <v>637</v>
      </c>
      <c r="C254" s="42" t="s">
        <v>18</v>
      </c>
      <c r="D254" s="109">
        <f t="shared" ref="D254" si="84">SUM(D256:D266)</f>
        <v>5720</v>
      </c>
      <c r="E254" s="109">
        <f t="shared" ref="E254:F254" si="85">SUM(E256:E266)</f>
        <v>12650</v>
      </c>
      <c r="F254" s="109">
        <f t="shared" si="85"/>
        <v>13564</v>
      </c>
      <c r="G254" s="141">
        <f t="shared" si="65"/>
        <v>107.22529644268775</v>
      </c>
    </row>
    <row r="255" spans="1:7" ht="12" customHeight="1" x14ac:dyDescent="0.2">
      <c r="A255" s="144"/>
      <c r="B255" s="37"/>
      <c r="C255" s="38"/>
      <c r="D255" s="31"/>
      <c r="E255" s="31"/>
      <c r="F255" s="95"/>
      <c r="G255" s="141"/>
    </row>
    <row r="256" spans="1:7" ht="12" customHeight="1" x14ac:dyDescent="0.2">
      <c r="A256" s="144"/>
      <c r="B256" s="37">
        <v>637004</v>
      </c>
      <c r="C256" s="38" t="s">
        <v>53</v>
      </c>
      <c r="D256" s="31"/>
      <c r="E256" s="31"/>
      <c r="F256" s="95"/>
      <c r="G256" s="141"/>
    </row>
    <row r="257" spans="1:7" ht="12" customHeight="1" x14ac:dyDescent="0.2">
      <c r="A257" s="144"/>
      <c r="B257" s="37">
        <v>637002</v>
      </c>
      <c r="C257" s="38" t="s">
        <v>246</v>
      </c>
      <c r="D257" s="41">
        <v>950</v>
      </c>
      <c r="E257" s="41">
        <v>1100</v>
      </c>
      <c r="F257" s="41">
        <v>1666</v>
      </c>
      <c r="G257" s="141">
        <f t="shared" si="65"/>
        <v>151.45454545454547</v>
      </c>
    </row>
    <row r="258" spans="1:7" ht="12" customHeight="1" x14ac:dyDescent="0.2">
      <c r="A258" s="144"/>
      <c r="B258" s="37">
        <v>637002</v>
      </c>
      <c r="C258" s="38" t="s">
        <v>180</v>
      </c>
      <c r="D258" s="41">
        <v>500</v>
      </c>
      <c r="E258" s="41">
        <v>500</v>
      </c>
      <c r="F258" s="41">
        <v>200</v>
      </c>
      <c r="G258" s="141">
        <f t="shared" si="65"/>
        <v>40</v>
      </c>
    </row>
    <row r="259" spans="1:7" ht="12" customHeight="1" x14ac:dyDescent="0.2">
      <c r="A259" s="144"/>
      <c r="B259" s="37">
        <v>637002</v>
      </c>
      <c r="C259" s="38" t="s">
        <v>234</v>
      </c>
      <c r="D259" s="41">
        <v>250</v>
      </c>
      <c r="E259" s="41">
        <v>250</v>
      </c>
      <c r="F259" s="41">
        <v>250</v>
      </c>
      <c r="G259" s="141">
        <f t="shared" si="65"/>
        <v>100</v>
      </c>
    </row>
    <row r="260" spans="1:7" ht="12" customHeight="1" x14ac:dyDescent="0.2">
      <c r="A260" s="144"/>
      <c r="B260" s="37">
        <v>637002</v>
      </c>
      <c r="C260" s="38" t="s">
        <v>233</v>
      </c>
      <c r="D260" s="41">
        <v>200</v>
      </c>
      <c r="E260" s="41">
        <v>200</v>
      </c>
      <c r="F260" s="41">
        <v>202</v>
      </c>
      <c r="G260" s="141">
        <f t="shared" si="65"/>
        <v>101</v>
      </c>
    </row>
    <row r="261" spans="1:7" ht="12" customHeight="1" x14ac:dyDescent="0.2">
      <c r="A261" s="144"/>
      <c r="B261" s="37">
        <v>637002</v>
      </c>
      <c r="C261" s="38" t="s">
        <v>181</v>
      </c>
      <c r="D261" s="41">
        <v>3000</v>
      </c>
      <c r="E261" s="41">
        <v>3000</v>
      </c>
      <c r="F261" s="41">
        <v>3646</v>
      </c>
      <c r="G261" s="141">
        <f t="shared" si="65"/>
        <v>121.53333333333333</v>
      </c>
    </row>
    <row r="262" spans="1:7" ht="12" customHeight="1" x14ac:dyDescent="0.2">
      <c r="A262" s="144"/>
      <c r="B262" s="37">
        <v>637002</v>
      </c>
      <c r="C262" s="38" t="s">
        <v>254</v>
      </c>
      <c r="D262" s="41"/>
      <c r="E262" s="41">
        <v>2980</v>
      </c>
      <c r="F262" s="41">
        <v>2979</v>
      </c>
      <c r="G262" s="141"/>
    </row>
    <row r="263" spans="1:7" ht="12" customHeight="1" x14ac:dyDescent="0.2">
      <c r="A263" s="144"/>
      <c r="B263" s="37">
        <v>637002</v>
      </c>
      <c r="C263" s="38" t="s">
        <v>255</v>
      </c>
      <c r="D263" s="41"/>
      <c r="E263" s="41">
        <v>1800</v>
      </c>
      <c r="F263" s="41">
        <v>1800</v>
      </c>
      <c r="G263" s="141"/>
    </row>
    <row r="264" spans="1:7" ht="12" customHeight="1" x14ac:dyDescent="0.2">
      <c r="A264" s="144"/>
      <c r="B264" s="37">
        <v>637002</v>
      </c>
      <c r="C264" s="38" t="s">
        <v>256</v>
      </c>
      <c r="D264" s="41"/>
      <c r="E264" s="41">
        <v>500</v>
      </c>
      <c r="F264" s="41">
        <v>500</v>
      </c>
      <c r="G264" s="141"/>
    </row>
    <row r="265" spans="1:7" ht="12" customHeight="1" x14ac:dyDescent="0.2">
      <c r="A265" s="144"/>
      <c r="B265" s="37">
        <v>637002</v>
      </c>
      <c r="C265" s="38" t="s">
        <v>228</v>
      </c>
      <c r="D265" s="41">
        <v>600</v>
      </c>
      <c r="E265" s="41">
        <v>2100</v>
      </c>
      <c r="F265" s="41">
        <v>2100</v>
      </c>
      <c r="G265" s="141">
        <f t="shared" si="65"/>
        <v>100</v>
      </c>
    </row>
    <row r="266" spans="1:7" ht="12" customHeight="1" x14ac:dyDescent="0.2">
      <c r="A266" s="144"/>
      <c r="B266" s="37">
        <v>637015</v>
      </c>
      <c r="C266" s="38" t="s">
        <v>198</v>
      </c>
      <c r="D266" s="41">
        <v>220</v>
      </c>
      <c r="E266" s="41">
        <v>220</v>
      </c>
      <c r="F266" s="41">
        <v>221</v>
      </c>
      <c r="G266" s="141">
        <f t="shared" si="65"/>
        <v>100.45454545454547</v>
      </c>
    </row>
    <row r="267" spans="1:7" ht="12" customHeight="1" x14ac:dyDescent="0.2">
      <c r="A267" s="144" t="s">
        <v>11</v>
      </c>
      <c r="B267" s="53"/>
      <c r="C267" s="54"/>
      <c r="D267" s="111">
        <f t="shared" ref="D267:F267" si="86">D268</f>
        <v>950</v>
      </c>
      <c r="E267" s="111">
        <f t="shared" si="86"/>
        <v>950</v>
      </c>
      <c r="F267" s="111">
        <f t="shared" si="86"/>
        <v>660</v>
      </c>
      <c r="G267" s="141">
        <f t="shared" si="65"/>
        <v>69.473684210526315</v>
      </c>
    </row>
    <row r="268" spans="1:7" ht="12" customHeight="1" x14ac:dyDescent="0.2">
      <c r="A268" s="144"/>
      <c r="B268" s="53">
        <v>630</v>
      </c>
      <c r="C268" s="33" t="s">
        <v>2</v>
      </c>
      <c r="D268" s="113">
        <f t="shared" ref="D268" si="87">SUM(D270:D272)</f>
        <v>950</v>
      </c>
      <c r="E268" s="113">
        <f t="shared" ref="E268:F268" si="88">SUM(E270:E272)</f>
        <v>950</v>
      </c>
      <c r="F268" s="113">
        <f t="shared" si="88"/>
        <v>660</v>
      </c>
      <c r="G268" s="141">
        <f t="shared" si="65"/>
        <v>69.473684210526315</v>
      </c>
    </row>
    <row r="269" spans="1:7" ht="12" customHeight="1" x14ac:dyDescent="0.2">
      <c r="A269" s="144"/>
      <c r="B269" s="53"/>
      <c r="C269" s="33"/>
      <c r="D269" s="30"/>
      <c r="E269" s="30"/>
      <c r="F269" s="100"/>
      <c r="G269" s="141"/>
    </row>
    <row r="270" spans="1:7" ht="12" customHeight="1" x14ac:dyDescent="0.2">
      <c r="A270" s="136"/>
      <c r="B270" s="61">
        <v>633006</v>
      </c>
      <c r="C270" s="44" t="s">
        <v>70</v>
      </c>
      <c r="D270" s="29"/>
      <c r="E270" s="29"/>
      <c r="F270" s="98"/>
      <c r="G270" s="141"/>
    </row>
    <row r="271" spans="1:7" ht="12" customHeight="1" x14ac:dyDescent="0.2">
      <c r="A271" s="136"/>
      <c r="B271" s="61">
        <v>635004</v>
      </c>
      <c r="C271" s="44" t="s">
        <v>164</v>
      </c>
      <c r="D271" s="29">
        <v>900</v>
      </c>
      <c r="E271" s="29">
        <v>900</v>
      </c>
      <c r="F271" s="29">
        <v>660</v>
      </c>
      <c r="G271" s="141">
        <f t="shared" ref="G271:G332" si="89">F271/E271*100</f>
        <v>73.333333333333329</v>
      </c>
    </row>
    <row r="272" spans="1:7" ht="12" customHeight="1" x14ac:dyDescent="0.2">
      <c r="A272" s="136"/>
      <c r="B272" s="28">
        <v>637012</v>
      </c>
      <c r="C272" s="56" t="s">
        <v>124</v>
      </c>
      <c r="D272" s="41">
        <v>50</v>
      </c>
      <c r="E272" s="41">
        <v>50</v>
      </c>
      <c r="F272" s="41">
        <v>0</v>
      </c>
      <c r="G272" s="141">
        <f t="shared" si="89"/>
        <v>0</v>
      </c>
    </row>
    <row r="273" spans="1:7" ht="12" customHeight="1" x14ac:dyDescent="0.2">
      <c r="A273" s="136"/>
      <c r="B273" s="61">
        <v>635006</v>
      </c>
      <c r="C273" s="44" t="s">
        <v>50</v>
      </c>
      <c r="D273" s="29"/>
      <c r="E273" s="29"/>
      <c r="F273" s="98"/>
      <c r="G273" s="141"/>
    </row>
    <row r="274" spans="1:7" ht="12" customHeight="1" x14ac:dyDescent="0.2">
      <c r="A274" s="144" t="s">
        <v>60</v>
      </c>
      <c r="B274" s="43"/>
      <c r="C274" s="44"/>
      <c r="D274" s="117">
        <f t="shared" ref="D274" si="90">D275+D280+D286+D290</f>
        <v>4370</v>
      </c>
      <c r="E274" s="117">
        <f t="shared" ref="E274:F274" si="91">E275+E280+E286+E290</f>
        <v>4810</v>
      </c>
      <c r="F274" s="117">
        <f t="shared" si="91"/>
        <v>5308</v>
      </c>
      <c r="G274" s="141">
        <f t="shared" si="89"/>
        <v>110.35343035343035</v>
      </c>
    </row>
    <row r="275" spans="1:7" ht="12" customHeight="1" x14ac:dyDescent="0.2">
      <c r="A275" s="144"/>
      <c r="B275" s="57">
        <v>630</v>
      </c>
      <c r="C275" s="64" t="s">
        <v>2</v>
      </c>
      <c r="D275" s="109">
        <f t="shared" ref="D275" si="92">SUM(D277:D279)</f>
        <v>1200</v>
      </c>
      <c r="E275" s="109">
        <f t="shared" ref="E275:F275" si="93">SUM(E277:E279)</f>
        <v>1200</v>
      </c>
      <c r="F275" s="109">
        <f t="shared" si="93"/>
        <v>1354</v>
      </c>
      <c r="G275" s="141">
        <f t="shared" si="89"/>
        <v>112.83333333333334</v>
      </c>
    </row>
    <row r="276" spans="1:7" ht="12" customHeight="1" x14ac:dyDescent="0.2">
      <c r="A276" s="144"/>
      <c r="B276" s="43"/>
      <c r="C276" s="44"/>
      <c r="D276" s="30"/>
      <c r="E276" s="30"/>
      <c r="F276" s="100"/>
      <c r="G276" s="141"/>
    </row>
    <row r="277" spans="1:7" ht="12" customHeight="1" x14ac:dyDescent="0.2">
      <c r="A277" s="144"/>
      <c r="B277" s="28">
        <v>632001</v>
      </c>
      <c r="C277" s="38" t="s">
        <v>84</v>
      </c>
      <c r="D277" s="41">
        <v>800</v>
      </c>
      <c r="E277" s="41">
        <v>800</v>
      </c>
      <c r="F277" s="41">
        <v>987</v>
      </c>
      <c r="G277" s="141">
        <f t="shared" si="89"/>
        <v>123.37499999999999</v>
      </c>
    </row>
    <row r="278" spans="1:7" ht="12" customHeight="1" outlineLevel="1" x14ac:dyDescent="0.2">
      <c r="A278" s="144"/>
      <c r="B278" s="28">
        <v>632002</v>
      </c>
      <c r="C278" s="38" t="s">
        <v>125</v>
      </c>
      <c r="D278" s="30"/>
      <c r="E278" s="30"/>
      <c r="F278" s="100"/>
      <c r="G278" s="141"/>
    </row>
    <row r="279" spans="1:7" ht="12" customHeight="1" outlineLevel="1" x14ac:dyDescent="0.2">
      <c r="A279" s="144"/>
      <c r="B279" s="28">
        <v>633006</v>
      </c>
      <c r="C279" s="56" t="s">
        <v>235</v>
      </c>
      <c r="D279" s="41">
        <v>400</v>
      </c>
      <c r="E279" s="41">
        <v>400</v>
      </c>
      <c r="F279" s="41">
        <v>367</v>
      </c>
      <c r="G279" s="141">
        <f t="shared" si="89"/>
        <v>91.75</v>
      </c>
    </row>
    <row r="280" spans="1:7" ht="12" customHeight="1" x14ac:dyDescent="0.2">
      <c r="A280" s="147"/>
      <c r="B280" s="57">
        <v>635</v>
      </c>
      <c r="C280" s="36" t="s">
        <v>139</v>
      </c>
      <c r="D280" s="102">
        <f t="shared" ref="D280" si="94">SUM(D281:D285)</f>
        <v>600</v>
      </c>
      <c r="E280" s="102">
        <f t="shared" ref="E280:F280" si="95">SUM(E281:E285)</f>
        <v>600</v>
      </c>
      <c r="F280" s="102">
        <f t="shared" si="95"/>
        <v>598</v>
      </c>
      <c r="G280" s="141">
        <f t="shared" si="89"/>
        <v>99.666666666666671</v>
      </c>
    </row>
    <row r="281" spans="1:7" ht="12" hidden="1" customHeight="1" outlineLevel="1" x14ac:dyDescent="0.2">
      <c r="A281" s="144"/>
      <c r="B281" s="28"/>
      <c r="C281" s="56"/>
      <c r="D281" s="30"/>
      <c r="E281" s="30"/>
      <c r="F281" s="100"/>
      <c r="G281" s="141" t="e">
        <f t="shared" si="89"/>
        <v>#DIV/0!</v>
      </c>
    </row>
    <row r="282" spans="1:7" ht="12" customHeight="1" collapsed="1" x14ac:dyDescent="0.2">
      <c r="A282" s="144"/>
      <c r="B282" s="28">
        <v>635006</v>
      </c>
      <c r="C282" s="38" t="s">
        <v>152</v>
      </c>
      <c r="D282" s="41">
        <v>600</v>
      </c>
      <c r="E282" s="41">
        <v>600</v>
      </c>
      <c r="F282" s="41">
        <v>598</v>
      </c>
      <c r="G282" s="141">
        <f t="shared" si="89"/>
        <v>99.666666666666671</v>
      </c>
    </row>
    <row r="283" spans="1:7" ht="12" customHeight="1" x14ac:dyDescent="0.2">
      <c r="A283" s="136"/>
      <c r="B283" s="43" t="s">
        <v>9</v>
      </c>
      <c r="C283" s="44" t="s">
        <v>40</v>
      </c>
      <c r="D283" s="19"/>
      <c r="E283" s="19"/>
      <c r="F283" s="96"/>
      <c r="G283" s="141"/>
    </row>
    <row r="284" spans="1:7" ht="12" customHeight="1" x14ac:dyDescent="0.2">
      <c r="A284" s="136"/>
      <c r="B284" s="61">
        <v>632002</v>
      </c>
      <c r="C284" s="44" t="s">
        <v>41</v>
      </c>
      <c r="D284" s="19"/>
      <c r="E284" s="19"/>
      <c r="F284" s="96"/>
      <c r="G284" s="141"/>
    </row>
    <row r="285" spans="1:7" ht="12" customHeight="1" x14ac:dyDescent="0.2">
      <c r="A285" s="136"/>
      <c r="B285" s="61">
        <v>635006</v>
      </c>
      <c r="C285" s="44" t="s">
        <v>156</v>
      </c>
      <c r="D285" s="19"/>
      <c r="E285" s="19"/>
      <c r="F285" s="96"/>
      <c r="G285" s="141"/>
    </row>
    <row r="286" spans="1:7" ht="12" customHeight="1" x14ac:dyDescent="0.2">
      <c r="A286" s="136"/>
      <c r="B286" s="63">
        <v>637</v>
      </c>
      <c r="C286" s="42" t="s">
        <v>18</v>
      </c>
      <c r="D286" s="109">
        <f t="shared" ref="D286" si="96">SUM(D288:D289)</f>
        <v>70</v>
      </c>
      <c r="E286" s="109">
        <f t="shared" ref="E286:F286" si="97">SUM(E288:E289)</f>
        <v>70</v>
      </c>
      <c r="F286" s="109">
        <f t="shared" si="97"/>
        <v>67</v>
      </c>
      <c r="G286" s="141">
        <f t="shared" si="89"/>
        <v>95.714285714285722</v>
      </c>
    </row>
    <row r="287" spans="1:7" ht="12" customHeight="1" x14ac:dyDescent="0.2">
      <c r="A287" s="136"/>
      <c r="B287" s="63"/>
      <c r="C287" s="42"/>
      <c r="D287" s="19"/>
      <c r="E287" s="19"/>
      <c r="F287" s="96"/>
      <c r="G287" s="141"/>
    </row>
    <row r="288" spans="1:7" ht="12" customHeight="1" x14ac:dyDescent="0.2">
      <c r="A288" s="136"/>
      <c r="B288" s="37">
        <v>637004</v>
      </c>
      <c r="C288" s="38" t="s">
        <v>153</v>
      </c>
      <c r="D288" s="19"/>
      <c r="E288" s="19"/>
      <c r="F288" s="96"/>
      <c r="G288" s="141"/>
    </row>
    <row r="289" spans="1:7" ht="12" customHeight="1" x14ac:dyDescent="0.2">
      <c r="A289" s="136"/>
      <c r="B289" s="37">
        <v>637015</v>
      </c>
      <c r="C289" s="38" t="s">
        <v>85</v>
      </c>
      <c r="D289" s="19">
        <v>70</v>
      </c>
      <c r="E289" s="19">
        <v>70</v>
      </c>
      <c r="F289" s="19">
        <v>67</v>
      </c>
      <c r="G289" s="141">
        <f t="shared" si="89"/>
        <v>95.714285714285722</v>
      </c>
    </row>
    <row r="290" spans="1:7" ht="12" customHeight="1" x14ac:dyDescent="0.2">
      <c r="A290" s="136"/>
      <c r="B290" s="78">
        <v>642</v>
      </c>
      <c r="C290" s="54" t="s">
        <v>20</v>
      </c>
      <c r="D290" s="118">
        <f t="shared" ref="D290" si="98">SUM(D293:D295)</f>
        <v>2500</v>
      </c>
      <c r="E290" s="118">
        <f t="shared" ref="E290:F290" si="99">SUM(E293:E295)</f>
        <v>2940</v>
      </c>
      <c r="F290" s="118">
        <f t="shared" si="99"/>
        <v>3289</v>
      </c>
      <c r="G290" s="141">
        <f t="shared" si="89"/>
        <v>111.87074829931973</v>
      </c>
    </row>
    <row r="291" spans="1:7" ht="12" hidden="1" customHeight="1" outlineLevel="1" x14ac:dyDescent="0.2">
      <c r="A291" s="136"/>
      <c r="B291" s="78"/>
      <c r="C291" s="54"/>
      <c r="D291" s="30"/>
      <c r="E291" s="30"/>
      <c r="F291" s="100"/>
      <c r="G291" s="141" t="e">
        <f t="shared" si="89"/>
        <v>#DIV/0!</v>
      </c>
    </row>
    <row r="292" spans="1:7" ht="12" hidden="1" customHeight="1" outlineLevel="1" x14ac:dyDescent="0.2">
      <c r="A292" s="136"/>
      <c r="B292" s="28">
        <v>642002</v>
      </c>
      <c r="C292" s="44" t="s">
        <v>126</v>
      </c>
      <c r="D292" s="33"/>
      <c r="E292" s="33"/>
      <c r="F292" s="99"/>
      <c r="G292" s="141" t="e">
        <f t="shared" si="89"/>
        <v>#DIV/0!</v>
      </c>
    </row>
    <row r="293" spans="1:7" ht="12" customHeight="1" outlineLevel="1" x14ac:dyDescent="0.2">
      <c r="A293" s="136"/>
      <c r="B293" s="28">
        <v>642002</v>
      </c>
      <c r="C293" s="44" t="s">
        <v>223</v>
      </c>
      <c r="D293" s="56">
        <v>500</v>
      </c>
      <c r="E293" s="56">
        <v>500</v>
      </c>
      <c r="F293" s="56">
        <v>496</v>
      </c>
      <c r="G293" s="141">
        <f t="shared" si="89"/>
        <v>99.2</v>
      </c>
    </row>
    <row r="294" spans="1:7" ht="12" customHeight="1" outlineLevel="1" x14ac:dyDescent="0.2">
      <c r="A294" s="136"/>
      <c r="B294" s="28">
        <v>642002</v>
      </c>
      <c r="C294" s="44" t="s">
        <v>258</v>
      </c>
      <c r="D294" s="56">
        <v>1700</v>
      </c>
      <c r="E294" s="56">
        <v>1700</v>
      </c>
      <c r="F294" s="56">
        <v>2080</v>
      </c>
      <c r="G294" s="141">
        <f t="shared" si="89"/>
        <v>122.35294117647059</v>
      </c>
    </row>
    <row r="295" spans="1:7" ht="12" customHeight="1" outlineLevel="1" x14ac:dyDescent="0.2">
      <c r="A295" s="136"/>
      <c r="B295" s="28">
        <v>642006</v>
      </c>
      <c r="C295" s="44" t="s">
        <v>257</v>
      </c>
      <c r="D295" s="56">
        <v>300</v>
      </c>
      <c r="E295" s="56">
        <v>740</v>
      </c>
      <c r="F295" s="56">
        <v>713</v>
      </c>
      <c r="G295" s="141">
        <f t="shared" si="89"/>
        <v>96.351351351351354</v>
      </c>
    </row>
    <row r="296" spans="1:7" ht="12" customHeight="1" outlineLevel="1" x14ac:dyDescent="0.2">
      <c r="A296" s="140" t="s">
        <v>99</v>
      </c>
      <c r="B296" s="51"/>
      <c r="C296" s="52"/>
      <c r="D296" s="110">
        <f t="shared" ref="D296" si="100">D297+D332+D368</f>
        <v>43215</v>
      </c>
      <c r="E296" s="110">
        <f t="shared" ref="E296:F296" si="101">E297+E332+E368</f>
        <v>43215</v>
      </c>
      <c r="F296" s="110">
        <f t="shared" si="101"/>
        <v>45585</v>
      </c>
      <c r="G296" s="141">
        <f t="shared" si="89"/>
        <v>105.48420687261368</v>
      </c>
    </row>
    <row r="297" spans="1:7" ht="12" customHeight="1" outlineLevel="1" x14ac:dyDescent="0.2">
      <c r="A297" s="144" t="s">
        <v>79</v>
      </c>
      <c r="B297" s="57" t="s">
        <v>176</v>
      </c>
      <c r="C297" s="44"/>
      <c r="D297" s="60">
        <f t="shared" ref="D297" si="102">D298+D303+D308+D319+D324</f>
        <v>41245</v>
      </c>
      <c r="E297" s="60">
        <f t="shared" ref="E297:F297" si="103">E298+E303+E308+E319+E324</f>
        <v>41245</v>
      </c>
      <c r="F297" s="60">
        <f t="shared" si="103"/>
        <v>43496</v>
      </c>
      <c r="G297" s="141">
        <f t="shared" si="89"/>
        <v>105.45763122802765</v>
      </c>
    </row>
    <row r="298" spans="1:7" ht="12" customHeight="1" outlineLevel="1" x14ac:dyDescent="0.2">
      <c r="A298" s="145"/>
      <c r="B298" s="57">
        <v>610</v>
      </c>
      <c r="C298" s="42" t="s">
        <v>110</v>
      </c>
      <c r="D298" s="126">
        <f t="shared" ref="D298" si="104">SUM(D299:D302)</f>
        <v>25800</v>
      </c>
      <c r="E298" s="126">
        <f t="shared" ref="E298:F298" si="105">SUM(E299:E302)</f>
        <v>25800</v>
      </c>
      <c r="F298" s="126">
        <f t="shared" si="105"/>
        <v>25835</v>
      </c>
      <c r="G298" s="141">
        <f t="shared" si="89"/>
        <v>100.13565891472868</v>
      </c>
    </row>
    <row r="299" spans="1:7" ht="12" customHeight="1" x14ac:dyDescent="0.2">
      <c r="A299" s="144"/>
      <c r="B299" s="57">
        <v>613</v>
      </c>
      <c r="C299" s="44" t="s">
        <v>232</v>
      </c>
      <c r="D299" s="30"/>
      <c r="E299" s="30"/>
      <c r="F299" s="97">
        <v>264</v>
      </c>
      <c r="G299" s="141"/>
    </row>
    <row r="300" spans="1:7" ht="12" customHeight="1" x14ac:dyDescent="0.2">
      <c r="A300" s="136"/>
      <c r="B300" s="28">
        <v>611</v>
      </c>
      <c r="C300" s="79" t="s">
        <v>100</v>
      </c>
      <c r="D300" s="56">
        <v>23000</v>
      </c>
      <c r="E300" s="56">
        <v>23000</v>
      </c>
      <c r="F300" s="56">
        <v>22881</v>
      </c>
      <c r="G300" s="141">
        <f t="shared" si="89"/>
        <v>99.482608695652175</v>
      </c>
    </row>
    <row r="301" spans="1:7" ht="12" customHeight="1" x14ac:dyDescent="0.2">
      <c r="A301" s="136"/>
      <c r="B301" s="28">
        <v>612002</v>
      </c>
      <c r="C301" s="79" t="s">
        <v>131</v>
      </c>
      <c r="D301" s="56">
        <v>2200</v>
      </c>
      <c r="E301" s="56">
        <v>2200</v>
      </c>
      <c r="F301" s="56">
        <v>2066</v>
      </c>
      <c r="G301" s="141">
        <f t="shared" si="89"/>
        <v>93.909090909090907</v>
      </c>
    </row>
    <row r="302" spans="1:7" ht="12" customHeight="1" x14ac:dyDescent="0.2">
      <c r="A302" s="136"/>
      <c r="B302" s="28">
        <v>614</v>
      </c>
      <c r="C302" s="79" t="s">
        <v>15</v>
      </c>
      <c r="D302" s="56">
        <v>600</v>
      </c>
      <c r="E302" s="56">
        <v>600</v>
      </c>
      <c r="F302" s="56">
        <v>624</v>
      </c>
      <c r="G302" s="141">
        <f t="shared" si="89"/>
        <v>104</v>
      </c>
    </row>
    <row r="303" spans="1:7" ht="12" customHeight="1" x14ac:dyDescent="0.2">
      <c r="A303" s="154"/>
      <c r="B303" s="57">
        <v>620</v>
      </c>
      <c r="C303" s="80" t="s">
        <v>140</v>
      </c>
      <c r="D303" s="119">
        <f t="shared" ref="D303" si="106">SUM(D305:D307)</f>
        <v>9000</v>
      </c>
      <c r="E303" s="119">
        <f t="shared" ref="E303:F303" si="107">SUM(E305:E307)</f>
        <v>9000</v>
      </c>
      <c r="F303" s="119">
        <f t="shared" si="107"/>
        <v>8849</v>
      </c>
      <c r="G303" s="141">
        <f t="shared" si="89"/>
        <v>98.322222222222223</v>
      </c>
    </row>
    <row r="304" spans="1:7" ht="12" customHeight="1" x14ac:dyDescent="0.2">
      <c r="A304" s="136"/>
      <c r="B304" s="39"/>
      <c r="C304" s="79"/>
      <c r="D304" s="33"/>
      <c r="E304" s="33"/>
      <c r="F304" s="99"/>
      <c r="G304" s="141"/>
    </row>
    <row r="305" spans="1:7" ht="12" customHeight="1" x14ac:dyDescent="0.2">
      <c r="A305" s="136"/>
      <c r="B305" s="28">
        <v>621</v>
      </c>
      <c r="C305" s="79" t="s">
        <v>101</v>
      </c>
      <c r="D305" s="56">
        <v>300</v>
      </c>
      <c r="E305" s="56">
        <v>300</v>
      </c>
      <c r="F305" s="56">
        <v>164</v>
      </c>
      <c r="G305" s="141">
        <f t="shared" si="89"/>
        <v>54.666666666666664</v>
      </c>
    </row>
    <row r="306" spans="1:7" ht="12" customHeight="1" x14ac:dyDescent="0.2">
      <c r="A306" s="136"/>
      <c r="B306" s="28">
        <v>623</v>
      </c>
      <c r="C306" s="79" t="s">
        <v>132</v>
      </c>
      <c r="D306" s="56">
        <v>2300</v>
      </c>
      <c r="E306" s="56">
        <v>2300</v>
      </c>
      <c r="F306" s="56">
        <v>2140</v>
      </c>
      <c r="G306" s="141">
        <f t="shared" si="89"/>
        <v>93.043478260869563</v>
      </c>
    </row>
    <row r="307" spans="1:7" ht="12" customHeight="1" x14ac:dyDescent="0.2">
      <c r="A307" s="136"/>
      <c r="B307" s="28">
        <v>625</v>
      </c>
      <c r="C307" s="79" t="s">
        <v>133</v>
      </c>
      <c r="D307" s="56">
        <v>6400</v>
      </c>
      <c r="E307" s="56">
        <v>6400</v>
      </c>
      <c r="F307" s="56">
        <v>6545</v>
      </c>
      <c r="G307" s="141">
        <f t="shared" si="89"/>
        <v>102.265625</v>
      </c>
    </row>
    <row r="308" spans="1:7" ht="12" customHeight="1" x14ac:dyDescent="0.2">
      <c r="A308" s="154"/>
      <c r="B308" s="57">
        <v>630</v>
      </c>
      <c r="C308" s="80" t="s">
        <v>2</v>
      </c>
      <c r="D308" s="119">
        <f t="shared" ref="D308" si="108">SUM(D309:D317)</f>
        <v>4080</v>
      </c>
      <c r="E308" s="119">
        <f t="shared" ref="E308:F308" si="109">SUM(E309:E317)</f>
        <v>4080</v>
      </c>
      <c r="F308" s="119">
        <f t="shared" si="109"/>
        <v>5434</v>
      </c>
      <c r="G308" s="141">
        <f t="shared" si="89"/>
        <v>133.18627450980392</v>
      </c>
    </row>
    <row r="309" spans="1:7" ht="12" customHeight="1" x14ac:dyDescent="0.2">
      <c r="A309" s="136"/>
      <c r="B309" s="39">
        <v>631001</v>
      </c>
      <c r="C309" s="79" t="s">
        <v>200</v>
      </c>
      <c r="D309" s="56">
        <v>150</v>
      </c>
      <c r="E309" s="56">
        <v>150</v>
      </c>
      <c r="F309" s="56">
        <v>442</v>
      </c>
      <c r="G309" s="141">
        <f t="shared" si="89"/>
        <v>294.66666666666669</v>
      </c>
    </row>
    <row r="310" spans="1:7" ht="12" customHeight="1" x14ac:dyDescent="0.2">
      <c r="A310" s="136"/>
      <c r="B310" s="28">
        <v>632001</v>
      </c>
      <c r="C310" s="79" t="s">
        <v>201</v>
      </c>
      <c r="D310" s="56">
        <v>500</v>
      </c>
      <c r="E310" s="56">
        <v>500</v>
      </c>
      <c r="F310" s="56">
        <v>424</v>
      </c>
      <c r="G310" s="141">
        <f t="shared" si="89"/>
        <v>84.8</v>
      </c>
    </row>
    <row r="311" spans="1:7" ht="12" customHeight="1" x14ac:dyDescent="0.2">
      <c r="A311" s="136"/>
      <c r="B311" s="28">
        <v>632001</v>
      </c>
      <c r="C311" s="79" t="s">
        <v>202</v>
      </c>
      <c r="D311" s="56">
        <v>1500</v>
      </c>
      <c r="E311" s="56">
        <v>1500</v>
      </c>
      <c r="F311" s="56">
        <v>2741</v>
      </c>
      <c r="G311" s="141">
        <f t="shared" si="89"/>
        <v>182.73333333333332</v>
      </c>
    </row>
    <row r="312" spans="1:7" ht="12" customHeight="1" x14ac:dyDescent="0.2">
      <c r="A312" s="136"/>
      <c r="B312" s="28">
        <v>632002</v>
      </c>
      <c r="C312" s="79" t="s">
        <v>41</v>
      </c>
      <c r="D312" s="56">
        <v>80</v>
      </c>
      <c r="E312" s="56">
        <v>80</v>
      </c>
      <c r="F312" s="56">
        <v>145</v>
      </c>
      <c r="G312" s="141">
        <f t="shared" si="89"/>
        <v>181.25</v>
      </c>
    </row>
    <row r="313" spans="1:7" ht="12" customHeight="1" x14ac:dyDescent="0.2">
      <c r="A313" s="136"/>
      <c r="B313" s="28">
        <v>632003</v>
      </c>
      <c r="C313" s="79" t="s">
        <v>81</v>
      </c>
      <c r="D313" s="56">
        <v>200</v>
      </c>
      <c r="E313" s="56">
        <v>200</v>
      </c>
      <c r="F313" s="56">
        <v>304</v>
      </c>
      <c r="G313" s="141">
        <f t="shared" si="89"/>
        <v>152</v>
      </c>
    </row>
    <row r="314" spans="1:7" ht="12" customHeight="1" x14ac:dyDescent="0.2">
      <c r="A314" s="136"/>
      <c r="B314" s="28">
        <v>633001</v>
      </c>
      <c r="C314" s="79"/>
      <c r="D314" s="33"/>
      <c r="E314" s="33"/>
      <c r="F314" s="33"/>
      <c r="G314" s="141"/>
    </row>
    <row r="315" spans="1:7" ht="12" customHeight="1" x14ac:dyDescent="0.2">
      <c r="A315" s="136"/>
      <c r="B315" s="28">
        <v>633006</v>
      </c>
      <c r="C315" s="79" t="s">
        <v>43</v>
      </c>
      <c r="D315" s="56">
        <v>1500</v>
      </c>
      <c r="E315" s="56">
        <v>1500</v>
      </c>
      <c r="F315" s="56">
        <v>1262</v>
      </c>
      <c r="G315" s="141">
        <f t="shared" si="89"/>
        <v>84.13333333333334</v>
      </c>
    </row>
    <row r="316" spans="1:7" ht="12" customHeight="1" x14ac:dyDescent="0.2">
      <c r="A316" s="136"/>
      <c r="B316" s="28">
        <v>633009</v>
      </c>
      <c r="C316" s="79" t="s">
        <v>203</v>
      </c>
      <c r="D316" s="56">
        <v>100</v>
      </c>
      <c r="E316" s="56">
        <v>100</v>
      </c>
      <c r="F316" s="56">
        <v>116</v>
      </c>
      <c r="G316" s="141">
        <f t="shared" si="89"/>
        <v>115.99999999999999</v>
      </c>
    </row>
    <row r="317" spans="1:7" ht="12" customHeight="1" x14ac:dyDescent="0.2">
      <c r="A317" s="136"/>
      <c r="B317" s="28">
        <v>633010</v>
      </c>
      <c r="C317" s="79" t="s">
        <v>162</v>
      </c>
      <c r="D317" s="56">
        <v>50</v>
      </c>
      <c r="E317" s="56">
        <v>50</v>
      </c>
      <c r="F317" s="56">
        <v>0</v>
      </c>
      <c r="G317" s="141">
        <f t="shared" si="89"/>
        <v>0</v>
      </c>
    </row>
    <row r="318" spans="1:7" ht="12" customHeight="1" x14ac:dyDescent="0.2">
      <c r="A318" s="136"/>
      <c r="B318" s="28">
        <v>633011</v>
      </c>
      <c r="C318" s="79" t="s">
        <v>114</v>
      </c>
      <c r="D318" s="33"/>
      <c r="E318" s="33"/>
      <c r="F318" s="99"/>
      <c r="G318" s="141"/>
    </row>
    <row r="319" spans="1:7" ht="12" customHeight="1" x14ac:dyDescent="0.2">
      <c r="A319" s="136"/>
      <c r="B319" s="57">
        <v>635</v>
      </c>
      <c r="C319" s="80" t="s">
        <v>141</v>
      </c>
      <c r="D319" s="120">
        <f t="shared" ref="D319" si="110">SUM(D320:D323)</f>
        <v>200</v>
      </c>
      <c r="E319" s="120">
        <f t="shared" ref="E319:F319" si="111">SUM(E320:E323)</f>
        <v>200</v>
      </c>
      <c r="F319" s="120">
        <f t="shared" si="111"/>
        <v>306</v>
      </c>
      <c r="G319" s="141">
        <f t="shared" si="89"/>
        <v>153</v>
      </c>
    </row>
    <row r="320" spans="1:7" ht="12" customHeight="1" x14ac:dyDescent="0.2">
      <c r="A320" s="136"/>
      <c r="B320" s="39"/>
      <c r="C320" s="79"/>
      <c r="D320" s="33"/>
      <c r="E320" s="33"/>
      <c r="F320" s="99"/>
      <c r="G320" s="141"/>
    </row>
    <row r="321" spans="1:7" ht="12" customHeight="1" x14ac:dyDescent="0.2">
      <c r="A321" s="136"/>
      <c r="B321" s="39">
        <v>635004</v>
      </c>
      <c r="C321" s="79" t="s">
        <v>169</v>
      </c>
      <c r="D321" s="56">
        <v>200</v>
      </c>
      <c r="E321" s="56">
        <v>200</v>
      </c>
      <c r="F321" s="56">
        <v>263</v>
      </c>
      <c r="G321" s="141">
        <f t="shared" si="89"/>
        <v>131.5</v>
      </c>
    </row>
    <row r="322" spans="1:7" ht="12" customHeight="1" x14ac:dyDescent="0.2">
      <c r="A322" s="136"/>
      <c r="B322" s="39">
        <v>635006</v>
      </c>
      <c r="C322" s="40" t="s">
        <v>147</v>
      </c>
      <c r="D322" s="125"/>
      <c r="E322" s="125"/>
      <c r="F322" s="106">
        <v>43</v>
      </c>
      <c r="G322" s="141"/>
    </row>
    <row r="323" spans="1:7" ht="12" customHeight="1" x14ac:dyDescent="0.2">
      <c r="A323" s="136"/>
      <c r="B323" s="39"/>
      <c r="C323" s="40"/>
      <c r="D323" s="33"/>
      <c r="E323" s="33"/>
      <c r="F323" s="99"/>
      <c r="G323" s="141"/>
    </row>
    <row r="324" spans="1:7" ht="12" customHeight="1" x14ac:dyDescent="0.2">
      <c r="A324" s="154"/>
      <c r="B324" s="57">
        <v>637</v>
      </c>
      <c r="C324" s="82" t="s">
        <v>18</v>
      </c>
      <c r="D324" s="121">
        <f t="shared" ref="D324" si="112">SUM(D326:D331)</f>
        <v>2165</v>
      </c>
      <c r="E324" s="121">
        <f t="shared" ref="E324" si="113">SUM(E326:E331)</f>
        <v>2165</v>
      </c>
      <c r="F324" s="121">
        <f>SUM(F325:F331)</f>
        <v>3072</v>
      </c>
      <c r="G324" s="141">
        <f t="shared" si="89"/>
        <v>141.89376443418013</v>
      </c>
    </row>
    <row r="325" spans="1:7" ht="12" customHeight="1" x14ac:dyDescent="0.2">
      <c r="A325" s="136"/>
      <c r="B325" s="39">
        <v>637001</v>
      </c>
      <c r="C325" s="40" t="s">
        <v>264</v>
      </c>
      <c r="D325" s="33"/>
      <c r="E325" s="33"/>
      <c r="F325" s="106">
        <v>250</v>
      </c>
      <c r="G325" s="141"/>
    </row>
    <row r="326" spans="1:7" ht="12" customHeight="1" x14ac:dyDescent="0.2">
      <c r="A326" s="136"/>
      <c r="B326" s="28">
        <v>637004</v>
      </c>
      <c r="C326" s="79" t="s">
        <v>53</v>
      </c>
      <c r="D326" s="33"/>
      <c r="E326" s="33"/>
      <c r="F326" s="99"/>
      <c r="G326" s="141"/>
    </row>
    <row r="327" spans="1:7" ht="12" customHeight="1" x14ac:dyDescent="0.2">
      <c r="A327" s="136"/>
      <c r="B327" s="28">
        <v>637014</v>
      </c>
      <c r="C327" s="79" t="s">
        <v>165</v>
      </c>
      <c r="D327" s="56">
        <v>1700</v>
      </c>
      <c r="E327" s="56">
        <v>1700</v>
      </c>
      <c r="F327" s="56">
        <v>2017</v>
      </c>
      <c r="G327" s="141">
        <f t="shared" si="89"/>
        <v>118.64705882352942</v>
      </c>
    </row>
    <row r="328" spans="1:7" ht="12" customHeight="1" x14ac:dyDescent="0.2">
      <c r="A328" s="136"/>
      <c r="B328" s="39">
        <v>637015</v>
      </c>
      <c r="C328" s="79" t="s">
        <v>123</v>
      </c>
      <c r="D328" s="56">
        <v>65</v>
      </c>
      <c r="E328" s="56">
        <v>65</v>
      </c>
      <c r="F328" s="56">
        <v>179</v>
      </c>
      <c r="G328" s="141">
        <f t="shared" si="89"/>
        <v>275.38461538461536</v>
      </c>
    </row>
    <row r="329" spans="1:7" ht="12" customHeight="1" x14ac:dyDescent="0.2">
      <c r="A329" s="136"/>
      <c r="B329" s="28">
        <v>637016</v>
      </c>
      <c r="C329" s="79" t="s">
        <v>55</v>
      </c>
      <c r="D329" s="56">
        <v>200</v>
      </c>
      <c r="E329" s="56">
        <v>200</v>
      </c>
      <c r="F329" s="56">
        <v>235</v>
      </c>
      <c r="G329" s="141">
        <f t="shared" si="89"/>
        <v>117.5</v>
      </c>
    </row>
    <row r="330" spans="1:7" ht="12" customHeight="1" x14ac:dyDescent="0.2">
      <c r="A330" s="136"/>
      <c r="B330" s="39">
        <v>637027</v>
      </c>
      <c r="C330" s="40" t="s">
        <v>226</v>
      </c>
      <c r="D330" s="56">
        <v>200</v>
      </c>
      <c r="E330" s="56">
        <v>200</v>
      </c>
      <c r="F330" s="56">
        <v>263</v>
      </c>
      <c r="G330" s="141">
        <f t="shared" si="89"/>
        <v>131.5</v>
      </c>
    </row>
    <row r="331" spans="1:7" ht="12" customHeight="1" x14ac:dyDescent="0.2">
      <c r="A331" s="136"/>
      <c r="B331" s="39">
        <v>642015</v>
      </c>
      <c r="C331" s="40" t="s">
        <v>166</v>
      </c>
      <c r="D331" s="33"/>
      <c r="E331" s="33"/>
      <c r="F331" s="106">
        <v>128</v>
      </c>
      <c r="G331" s="141"/>
    </row>
    <row r="332" spans="1:7" ht="12" customHeight="1" x14ac:dyDescent="0.2">
      <c r="A332" s="144" t="s">
        <v>80</v>
      </c>
      <c r="B332" s="57" t="s">
        <v>177</v>
      </c>
      <c r="C332" s="44"/>
      <c r="D332" s="103">
        <f t="shared" ref="D332" si="114">D333+D338+D343+D354+D358+D365</f>
        <v>1970</v>
      </c>
      <c r="E332" s="103">
        <f t="shared" ref="E332:F332" si="115">E333+E338+E343+E354+E358+E365</f>
        <v>1970</v>
      </c>
      <c r="F332" s="103">
        <f t="shared" si="115"/>
        <v>2089</v>
      </c>
      <c r="G332" s="141">
        <f t="shared" si="89"/>
        <v>106.04060913705584</v>
      </c>
    </row>
    <row r="333" spans="1:7" ht="12" customHeight="1" x14ac:dyDescent="0.2">
      <c r="A333" s="145"/>
      <c r="B333" s="57">
        <v>610</v>
      </c>
      <c r="C333" s="42" t="s">
        <v>110</v>
      </c>
      <c r="D333" s="42">
        <f t="shared" ref="D333" si="116">SUM(D335:D337)</f>
        <v>0</v>
      </c>
      <c r="E333" s="42">
        <f t="shared" ref="E333:F333" si="117">SUM(E335:E337)</f>
        <v>0</v>
      </c>
      <c r="F333" s="42">
        <f t="shared" si="117"/>
        <v>0</v>
      </c>
      <c r="G333" s="141"/>
    </row>
    <row r="334" spans="1:7" ht="12" customHeight="1" x14ac:dyDescent="0.2">
      <c r="A334" s="144"/>
      <c r="B334" s="57"/>
      <c r="C334" s="44"/>
      <c r="D334" s="30"/>
      <c r="E334" s="30"/>
      <c r="F334" s="100"/>
      <c r="G334" s="141"/>
    </row>
    <row r="335" spans="1:7" ht="12" customHeight="1" x14ac:dyDescent="0.2">
      <c r="A335" s="136"/>
      <c r="B335" s="28">
        <v>611</v>
      </c>
      <c r="C335" s="79" t="s">
        <v>100</v>
      </c>
      <c r="D335" s="56"/>
      <c r="E335" s="56"/>
      <c r="F335" s="106"/>
      <c r="G335" s="141"/>
    </row>
    <row r="336" spans="1:7" ht="12" customHeight="1" x14ac:dyDescent="0.2">
      <c r="A336" s="136"/>
      <c r="B336" s="28">
        <v>612002</v>
      </c>
      <c r="C336" s="79" t="s">
        <v>131</v>
      </c>
      <c r="D336" s="56"/>
      <c r="E336" s="56"/>
      <c r="F336" s="106"/>
      <c r="G336" s="141"/>
    </row>
    <row r="337" spans="1:7" ht="12" customHeight="1" x14ac:dyDescent="0.2">
      <c r="A337" s="136"/>
      <c r="B337" s="28">
        <v>614</v>
      </c>
      <c r="C337" s="79" t="s">
        <v>217</v>
      </c>
      <c r="D337" s="125"/>
      <c r="E337" s="125"/>
      <c r="F337" s="106"/>
      <c r="G337" s="141"/>
    </row>
    <row r="338" spans="1:7" s="1" customFormat="1" ht="12.75" customHeight="1" x14ac:dyDescent="0.2">
      <c r="A338" s="154"/>
      <c r="B338" s="57">
        <v>620</v>
      </c>
      <c r="C338" s="80" t="s">
        <v>140</v>
      </c>
      <c r="D338" s="80">
        <f t="shared" ref="D338" si="118">SUM(D340:D342)</f>
        <v>0</v>
      </c>
      <c r="E338" s="80">
        <f t="shared" ref="E338:F338" si="119">SUM(E340:E342)</f>
        <v>0</v>
      </c>
      <c r="F338" s="80">
        <f t="shared" si="119"/>
        <v>0</v>
      </c>
      <c r="G338" s="141"/>
    </row>
    <row r="339" spans="1:7" s="1" customFormat="1" ht="12" customHeight="1" x14ac:dyDescent="0.2">
      <c r="A339" s="136"/>
      <c r="B339" s="39"/>
      <c r="C339" s="79"/>
      <c r="D339" s="33"/>
      <c r="E339" s="33"/>
      <c r="F339" s="99"/>
      <c r="G339" s="141"/>
    </row>
    <row r="340" spans="1:7" ht="12" customHeight="1" x14ac:dyDescent="0.2">
      <c r="A340" s="136"/>
      <c r="B340" s="28">
        <v>621</v>
      </c>
      <c r="C340" s="79" t="s">
        <v>101</v>
      </c>
      <c r="D340" s="125"/>
      <c r="E340" s="125"/>
      <c r="F340" s="106"/>
      <c r="G340" s="141"/>
    </row>
    <row r="341" spans="1:7" ht="12" customHeight="1" x14ac:dyDescent="0.2">
      <c r="A341" s="136"/>
      <c r="B341" s="28">
        <v>623</v>
      </c>
      <c r="C341" s="79" t="s">
        <v>132</v>
      </c>
      <c r="D341" s="125"/>
      <c r="E341" s="125"/>
      <c r="F341" s="106"/>
      <c r="G341" s="141"/>
    </row>
    <row r="342" spans="1:7" ht="12" customHeight="1" x14ac:dyDescent="0.2">
      <c r="A342" s="136"/>
      <c r="B342" s="28">
        <v>625</v>
      </c>
      <c r="C342" s="79" t="s">
        <v>133</v>
      </c>
      <c r="D342" s="56"/>
      <c r="E342" s="56"/>
      <c r="F342" s="106"/>
      <c r="G342" s="141"/>
    </row>
    <row r="343" spans="1:7" ht="12" customHeight="1" x14ac:dyDescent="0.2">
      <c r="A343" s="154"/>
      <c r="B343" s="57">
        <v>630</v>
      </c>
      <c r="C343" s="80" t="s">
        <v>2</v>
      </c>
      <c r="D343" s="80">
        <f t="shared" ref="D343" si="120">SUM(D344:D353)</f>
        <v>1970</v>
      </c>
      <c r="E343" s="80">
        <f t="shared" ref="E343:F343" si="121">SUM(E344:E353)</f>
        <v>1970</v>
      </c>
      <c r="F343" s="80">
        <f t="shared" si="121"/>
        <v>2089</v>
      </c>
      <c r="G343" s="141">
        <f t="shared" ref="G343:G396" si="122">F343/E343*100</f>
        <v>106.04060913705584</v>
      </c>
    </row>
    <row r="344" spans="1:7" ht="12" customHeight="1" x14ac:dyDescent="0.2">
      <c r="A344" s="136"/>
      <c r="B344" s="39">
        <v>631001</v>
      </c>
      <c r="C344" s="79" t="s">
        <v>200</v>
      </c>
      <c r="D344" s="56"/>
      <c r="E344" s="56"/>
      <c r="F344" s="106"/>
      <c r="G344" s="141"/>
    </row>
    <row r="345" spans="1:7" ht="12" customHeight="1" x14ac:dyDescent="0.2">
      <c r="A345" s="136"/>
      <c r="B345" s="28">
        <v>632001</v>
      </c>
      <c r="C345" s="79" t="s">
        <v>204</v>
      </c>
      <c r="D345" s="56">
        <v>400</v>
      </c>
      <c r="E345" s="56">
        <v>400</v>
      </c>
      <c r="F345" s="56">
        <v>424</v>
      </c>
      <c r="G345" s="141">
        <f t="shared" si="122"/>
        <v>106</v>
      </c>
    </row>
    <row r="346" spans="1:7" ht="12" customHeight="1" x14ac:dyDescent="0.2">
      <c r="A346" s="136"/>
      <c r="B346" s="28">
        <v>632001</v>
      </c>
      <c r="C346" s="79" t="s">
        <v>205</v>
      </c>
      <c r="D346" s="56">
        <v>1500</v>
      </c>
      <c r="E346" s="56">
        <v>1500</v>
      </c>
      <c r="F346" s="56">
        <v>1665</v>
      </c>
      <c r="G346" s="141">
        <f t="shared" si="122"/>
        <v>111.00000000000001</v>
      </c>
    </row>
    <row r="347" spans="1:7" ht="12" customHeight="1" x14ac:dyDescent="0.2">
      <c r="A347" s="136"/>
      <c r="B347" s="28">
        <v>632002</v>
      </c>
      <c r="C347" s="79" t="s">
        <v>41</v>
      </c>
      <c r="D347" s="56">
        <v>70</v>
      </c>
      <c r="E347" s="56">
        <v>70</v>
      </c>
      <c r="F347" s="56">
        <v>0</v>
      </c>
      <c r="G347" s="141">
        <f t="shared" si="122"/>
        <v>0</v>
      </c>
    </row>
    <row r="348" spans="1:7" ht="12" customHeight="1" x14ac:dyDescent="0.2">
      <c r="A348" s="136"/>
      <c r="B348" s="28">
        <v>632003</v>
      </c>
      <c r="C348" s="79" t="s">
        <v>81</v>
      </c>
      <c r="D348" s="56"/>
      <c r="E348" s="56"/>
      <c r="F348" s="106"/>
      <c r="G348" s="141"/>
    </row>
    <row r="349" spans="1:7" ht="12" customHeight="1" x14ac:dyDescent="0.2">
      <c r="A349" s="136"/>
      <c r="B349" s="28">
        <v>633001</v>
      </c>
      <c r="C349" s="79" t="s">
        <v>146</v>
      </c>
      <c r="D349" s="33"/>
      <c r="E349" s="33"/>
      <c r="F349" s="99"/>
      <c r="G349" s="141"/>
    </row>
    <row r="350" spans="1:7" ht="12" customHeight="1" x14ac:dyDescent="0.2">
      <c r="A350" s="136"/>
      <c r="B350" s="28">
        <v>633006</v>
      </c>
      <c r="C350" s="79" t="s">
        <v>148</v>
      </c>
      <c r="D350" s="33"/>
      <c r="E350" s="33"/>
      <c r="F350" s="99"/>
      <c r="G350" s="141"/>
    </row>
    <row r="351" spans="1:7" ht="12" customHeight="1" x14ac:dyDescent="0.2">
      <c r="A351" s="136"/>
      <c r="B351" s="28">
        <v>633006</v>
      </c>
      <c r="C351" s="79" t="s">
        <v>43</v>
      </c>
      <c r="D351" s="56">
        <v>0</v>
      </c>
      <c r="E351" s="56">
        <v>0</v>
      </c>
      <c r="F351" s="106"/>
      <c r="G351" s="141"/>
    </row>
    <row r="352" spans="1:7" ht="12" customHeight="1" x14ac:dyDescent="0.2">
      <c r="A352" s="136"/>
      <c r="B352" s="28">
        <v>633009</v>
      </c>
      <c r="C352" s="79" t="s">
        <v>206</v>
      </c>
      <c r="D352" s="56"/>
      <c r="E352" s="56"/>
      <c r="F352" s="106"/>
      <c r="G352" s="141"/>
    </row>
    <row r="353" spans="1:7" ht="12" customHeight="1" x14ac:dyDescent="0.2">
      <c r="A353" s="136"/>
      <c r="B353" s="28">
        <v>633011</v>
      </c>
      <c r="C353" s="79" t="s">
        <v>114</v>
      </c>
      <c r="D353" s="33"/>
      <c r="E353" s="33"/>
      <c r="F353" s="99"/>
      <c r="G353" s="141"/>
    </row>
    <row r="354" spans="1:7" ht="12" customHeight="1" x14ac:dyDescent="0.2">
      <c r="A354" s="136"/>
      <c r="B354" s="57">
        <v>635</v>
      </c>
      <c r="C354" s="80" t="s">
        <v>141</v>
      </c>
      <c r="D354" s="81">
        <f t="shared" ref="D354" si="123">SUM(D356:D357)</f>
        <v>0</v>
      </c>
      <c r="E354" s="81">
        <f t="shared" ref="E354:F354" si="124">SUM(E356:E357)</f>
        <v>0</v>
      </c>
      <c r="F354" s="81">
        <f t="shared" si="124"/>
        <v>0</v>
      </c>
      <c r="G354" s="141"/>
    </row>
    <row r="355" spans="1:7" ht="12" customHeight="1" x14ac:dyDescent="0.2">
      <c r="A355" s="136"/>
      <c r="B355" s="39"/>
      <c r="C355" s="79"/>
      <c r="D355" s="33"/>
      <c r="E355" s="33"/>
      <c r="F355" s="99"/>
      <c r="G355" s="141"/>
    </row>
    <row r="356" spans="1:7" ht="12" customHeight="1" x14ac:dyDescent="0.2">
      <c r="A356" s="136"/>
      <c r="B356" s="39">
        <v>635004</v>
      </c>
      <c r="C356" s="79" t="s">
        <v>169</v>
      </c>
      <c r="D356" s="56"/>
      <c r="E356" s="56"/>
      <c r="F356" s="106"/>
      <c r="G356" s="141"/>
    </row>
    <row r="357" spans="1:7" ht="12" customHeight="1" x14ac:dyDescent="0.2">
      <c r="A357" s="136"/>
      <c r="B357" s="39">
        <v>635006</v>
      </c>
      <c r="C357" s="40" t="s">
        <v>147</v>
      </c>
      <c r="D357" s="33"/>
      <c r="E357" s="33"/>
      <c r="F357" s="99"/>
      <c r="G357" s="141"/>
    </row>
    <row r="358" spans="1:7" ht="12" customHeight="1" x14ac:dyDescent="0.2">
      <c r="A358" s="154"/>
      <c r="B358" s="57">
        <v>637</v>
      </c>
      <c r="C358" s="82" t="s">
        <v>18</v>
      </c>
      <c r="D358" s="82">
        <f t="shared" ref="D358" si="125">SUM(D359:D366)</f>
        <v>0</v>
      </c>
      <c r="E358" s="82">
        <f t="shared" ref="E358:F358" si="126">SUM(E359:E366)</f>
        <v>0</v>
      </c>
      <c r="F358" s="82">
        <f t="shared" si="126"/>
        <v>0</v>
      </c>
      <c r="G358" s="141"/>
    </row>
    <row r="359" spans="1:7" ht="12" customHeight="1" x14ac:dyDescent="0.2">
      <c r="A359" s="136"/>
      <c r="B359" s="39">
        <v>637027</v>
      </c>
      <c r="C359" s="40" t="s">
        <v>208</v>
      </c>
      <c r="D359" s="56"/>
      <c r="E359" s="56"/>
      <c r="F359" s="106"/>
      <c r="G359" s="141"/>
    </row>
    <row r="360" spans="1:7" ht="12" customHeight="1" x14ac:dyDescent="0.2">
      <c r="A360" s="136"/>
      <c r="B360" s="28">
        <v>637004</v>
      </c>
      <c r="C360" s="79" t="s">
        <v>53</v>
      </c>
      <c r="D360" s="33"/>
      <c r="E360" s="33"/>
      <c r="F360" s="99"/>
      <c r="G360" s="141"/>
    </row>
    <row r="361" spans="1:7" ht="12" customHeight="1" x14ac:dyDescent="0.2">
      <c r="A361" s="136"/>
      <c r="B361" s="28">
        <v>637006</v>
      </c>
      <c r="C361" s="79" t="s">
        <v>207</v>
      </c>
      <c r="D361" s="56"/>
      <c r="E361" s="56"/>
      <c r="F361" s="106"/>
      <c r="G361" s="141"/>
    </row>
    <row r="362" spans="1:7" ht="12" customHeight="1" x14ac:dyDescent="0.2">
      <c r="A362" s="136"/>
      <c r="B362" s="28">
        <v>637014</v>
      </c>
      <c r="C362" s="79" t="s">
        <v>165</v>
      </c>
      <c r="D362" s="56"/>
      <c r="E362" s="56"/>
      <c r="F362" s="106"/>
      <c r="G362" s="141"/>
    </row>
    <row r="363" spans="1:7" ht="12" customHeight="1" x14ac:dyDescent="0.2">
      <c r="A363" s="136"/>
      <c r="B363" s="39">
        <v>637015</v>
      </c>
      <c r="C363" s="79" t="s">
        <v>123</v>
      </c>
      <c r="D363" s="56"/>
      <c r="E363" s="56"/>
      <c r="F363" s="106"/>
      <c r="G363" s="141"/>
    </row>
    <row r="364" spans="1:7" ht="12" customHeight="1" x14ac:dyDescent="0.2">
      <c r="A364" s="136"/>
      <c r="B364" s="28">
        <v>637016</v>
      </c>
      <c r="C364" s="79" t="s">
        <v>55</v>
      </c>
      <c r="D364" s="56"/>
      <c r="E364" s="56"/>
      <c r="F364" s="106"/>
      <c r="G364" s="141"/>
    </row>
    <row r="365" spans="1:7" ht="12" customHeight="1" x14ac:dyDescent="0.2">
      <c r="A365" s="136"/>
      <c r="B365" s="39"/>
      <c r="C365" s="40"/>
      <c r="D365" s="33"/>
      <c r="E365" s="33"/>
      <c r="F365" s="99"/>
      <c r="G365" s="141"/>
    </row>
    <row r="366" spans="1:7" ht="12" customHeight="1" x14ac:dyDescent="0.2">
      <c r="A366" s="136"/>
      <c r="B366" s="39">
        <v>642015</v>
      </c>
      <c r="C366" s="40" t="s">
        <v>166</v>
      </c>
      <c r="D366" s="56">
        <v>0</v>
      </c>
      <c r="E366" s="56">
        <v>0</v>
      </c>
      <c r="F366" s="106"/>
      <c r="G366" s="141"/>
    </row>
    <row r="367" spans="1:7" ht="12" customHeight="1" x14ac:dyDescent="0.2">
      <c r="A367" s="136"/>
      <c r="B367" s="39"/>
      <c r="C367" s="40"/>
      <c r="D367" s="33"/>
      <c r="E367" s="33"/>
      <c r="F367" s="99"/>
      <c r="G367" s="141"/>
    </row>
    <row r="368" spans="1:7" ht="12" customHeight="1" x14ac:dyDescent="0.2">
      <c r="A368" s="144" t="s">
        <v>211</v>
      </c>
      <c r="B368" s="57" t="s">
        <v>212</v>
      </c>
      <c r="C368" s="44"/>
      <c r="D368" s="103">
        <f t="shared" ref="D368" si="127">D369+D374</f>
        <v>0</v>
      </c>
      <c r="E368" s="103">
        <f t="shared" ref="E368:F368" si="128">E369+E374</f>
        <v>0</v>
      </c>
      <c r="F368" s="103">
        <f t="shared" si="128"/>
        <v>0</v>
      </c>
      <c r="G368" s="141"/>
    </row>
    <row r="369" spans="1:7" ht="12" customHeight="1" x14ac:dyDescent="0.2">
      <c r="A369" s="145"/>
      <c r="B369" s="57">
        <v>610</v>
      </c>
      <c r="C369" s="42" t="s">
        <v>110</v>
      </c>
      <c r="D369" s="126">
        <f t="shared" ref="D369" si="129">SUM(D370:D373)</f>
        <v>0</v>
      </c>
      <c r="E369" s="126">
        <f t="shared" ref="E369:F369" si="130">SUM(E370:E373)</f>
        <v>0</v>
      </c>
      <c r="F369" s="126">
        <f t="shared" si="130"/>
        <v>0</v>
      </c>
      <c r="G369" s="141"/>
    </row>
    <row r="370" spans="1:7" ht="12" customHeight="1" x14ac:dyDescent="0.2">
      <c r="A370" s="144"/>
      <c r="B370" s="57"/>
      <c r="C370" s="44" t="s">
        <v>229</v>
      </c>
      <c r="D370" s="123"/>
      <c r="E370" s="123"/>
      <c r="F370" s="100"/>
      <c r="G370" s="141"/>
    </row>
    <row r="371" spans="1:7" ht="12" customHeight="1" x14ac:dyDescent="0.2">
      <c r="A371" s="136"/>
      <c r="B371" s="28">
        <v>611</v>
      </c>
      <c r="C371" s="79" t="s">
        <v>100</v>
      </c>
      <c r="D371" s="56"/>
      <c r="E371" s="56"/>
      <c r="F371" s="106"/>
      <c r="G371" s="141"/>
    </row>
    <row r="372" spans="1:7" ht="12" customHeight="1" x14ac:dyDescent="0.2">
      <c r="A372" s="136"/>
      <c r="B372" s="28">
        <v>612002</v>
      </c>
      <c r="C372" s="79" t="s">
        <v>131</v>
      </c>
      <c r="D372" s="33"/>
      <c r="E372" s="33"/>
      <c r="F372" s="99"/>
      <c r="G372" s="141"/>
    </row>
    <row r="373" spans="1:7" ht="12" customHeight="1" x14ac:dyDescent="0.2">
      <c r="A373" s="136"/>
      <c r="B373" s="28">
        <v>614</v>
      </c>
      <c r="C373" s="79" t="s">
        <v>15</v>
      </c>
      <c r="D373" s="33"/>
      <c r="E373" s="33"/>
      <c r="F373" s="99"/>
      <c r="G373" s="141"/>
    </row>
    <row r="374" spans="1:7" ht="12" customHeight="1" x14ac:dyDescent="0.2">
      <c r="A374" s="154"/>
      <c r="B374" s="57">
        <v>620</v>
      </c>
      <c r="C374" s="80" t="s">
        <v>140</v>
      </c>
      <c r="D374" s="119">
        <f t="shared" ref="D374" si="131">SUM(D376:D379)</f>
        <v>0</v>
      </c>
      <c r="E374" s="119">
        <f t="shared" ref="E374:F374" si="132">SUM(E376:E379)</f>
        <v>0</v>
      </c>
      <c r="F374" s="119">
        <f t="shared" si="132"/>
        <v>0</v>
      </c>
      <c r="G374" s="141"/>
    </row>
    <row r="375" spans="1:7" ht="12" customHeight="1" x14ac:dyDescent="0.2">
      <c r="A375" s="136"/>
      <c r="B375" s="39"/>
      <c r="C375" s="79"/>
      <c r="D375" s="33"/>
      <c r="E375" s="33"/>
      <c r="F375" s="99"/>
      <c r="G375" s="141"/>
    </row>
    <row r="376" spans="1:7" ht="12" customHeight="1" x14ac:dyDescent="0.2">
      <c r="A376" s="136"/>
      <c r="B376" s="28">
        <v>621</v>
      </c>
      <c r="C376" s="79" t="s">
        <v>101</v>
      </c>
      <c r="D376" s="33"/>
      <c r="E376" s="33"/>
      <c r="F376" s="99"/>
      <c r="G376" s="141"/>
    </row>
    <row r="377" spans="1:7" ht="12" customHeight="1" x14ac:dyDescent="0.2">
      <c r="A377" s="136"/>
      <c r="B377" s="28">
        <v>623</v>
      </c>
      <c r="C377" s="79" t="s">
        <v>132</v>
      </c>
      <c r="D377" s="56"/>
      <c r="E377" s="56"/>
      <c r="F377" s="106"/>
      <c r="G377" s="141"/>
    </row>
    <row r="378" spans="1:7" ht="12" customHeight="1" x14ac:dyDescent="0.2">
      <c r="A378" s="136"/>
      <c r="B378" s="28">
        <v>625</v>
      </c>
      <c r="C378" s="79" t="s">
        <v>133</v>
      </c>
      <c r="D378" s="56"/>
      <c r="E378" s="56"/>
      <c r="F378" s="106"/>
      <c r="G378" s="141"/>
    </row>
    <row r="379" spans="1:7" ht="12" customHeight="1" x14ac:dyDescent="0.2">
      <c r="A379" s="136"/>
      <c r="B379" s="28">
        <v>637016</v>
      </c>
      <c r="C379" s="79" t="s">
        <v>209</v>
      </c>
      <c r="D379" s="56"/>
      <c r="E379" s="56"/>
      <c r="F379" s="106"/>
      <c r="G379" s="141"/>
    </row>
    <row r="380" spans="1:7" ht="12" customHeight="1" x14ac:dyDescent="0.2">
      <c r="A380" s="154"/>
      <c r="B380" s="57"/>
      <c r="C380" s="80"/>
      <c r="D380" s="33"/>
      <c r="E380" s="33"/>
      <c r="F380" s="99"/>
      <c r="G380" s="141"/>
    </row>
    <row r="381" spans="1:7" ht="12" customHeight="1" x14ac:dyDescent="0.2">
      <c r="A381" s="144"/>
      <c r="B381" s="28"/>
      <c r="C381" s="79"/>
      <c r="D381" s="33"/>
      <c r="E381" s="33"/>
      <c r="F381" s="100"/>
      <c r="G381" s="141"/>
    </row>
    <row r="382" spans="1:7" ht="12" customHeight="1" x14ac:dyDescent="0.2">
      <c r="A382" s="140" t="s">
        <v>12</v>
      </c>
      <c r="B382" s="83"/>
      <c r="C382" s="84"/>
      <c r="D382" s="110">
        <f t="shared" ref="D382" si="133">SUM(D385+D386)</f>
        <v>10100</v>
      </c>
      <c r="E382" s="110">
        <f>SUM(E383+E386)</f>
        <v>10100</v>
      </c>
      <c r="F382" s="110">
        <f>SUM(F383+F386)</f>
        <v>8177</v>
      </c>
      <c r="G382" s="141">
        <f t="shared" si="122"/>
        <v>80.960396039603964</v>
      </c>
    </row>
    <row r="383" spans="1:7" ht="12" customHeight="1" x14ac:dyDescent="0.2">
      <c r="A383" s="155"/>
      <c r="B383" s="85">
        <v>630</v>
      </c>
      <c r="C383" s="86" t="s">
        <v>2</v>
      </c>
      <c r="D383" s="122">
        <f t="shared" ref="D383" si="134">SUM(D385)</f>
        <v>3000</v>
      </c>
      <c r="E383" s="122">
        <f>SUM(E384:E385)</f>
        <v>3000</v>
      </c>
      <c r="F383" s="122">
        <f>SUM(F384:F385)</f>
        <v>3597</v>
      </c>
      <c r="G383" s="141">
        <f t="shared" si="122"/>
        <v>119.9</v>
      </c>
    </row>
    <row r="384" spans="1:7" ht="12" customHeight="1" x14ac:dyDescent="0.2">
      <c r="A384" s="155" t="s">
        <v>159</v>
      </c>
      <c r="B384" s="87">
        <v>642026</v>
      </c>
      <c r="C384" s="88" t="s">
        <v>265</v>
      </c>
      <c r="D384" s="89"/>
      <c r="E384" s="198">
        <v>400</v>
      </c>
      <c r="F384" s="199">
        <v>400</v>
      </c>
      <c r="G384" s="141">
        <f t="shared" si="122"/>
        <v>100</v>
      </c>
    </row>
    <row r="385" spans="1:7" ht="12" customHeight="1" x14ac:dyDescent="0.2">
      <c r="A385" s="142" t="s">
        <v>159</v>
      </c>
      <c r="B385" s="61">
        <v>642026</v>
      </c>
      <c r="C385" s="44" t="s">
        <v>259</v>
      </c>
      <c r="D385" s="29">
        <v>3000</v>
      </c>
      <c r="E385" s="29">
        <v>2600</v>
      </c>
      <c r="F385" s="29">
        <v>3197</v>
      </c>
      <c r="G385" s="141">
        <f t="shared" si="122"/>
        <v>122.96153846153845</v>
      </c>
    </row>
    <row r="386" spans="1:7" ht="12" customHeight="1" x14ac:dyDescent="0.2">
      <c r="A386" s="156"/>
      <c r="B386" s="65">
        <v>640</v>
      </c>
      <c r="C386" s="42" t="s">
        <v>142</v>
      </c>
      <c r="D386" s="104">
        <f>SUM(D387:D395)</f>
        <v>7100</v>
      </c>
      <c r="E386" s="104">
        <f>SUM(E387:E395)</f>
        <v>7100</v>
      </c>
      <c r="F386" s="104">
        <f t="shared" ref="F386" si="135">SUM(F387:F395)</f>
        <v>4580</v>
      </c>
      <c r="G386" s="141">
        <f t="shared" si="122"/>
        <v>64.507042253521135</v>
      </c>
    </row>
    <row r="387" spans="1:7" ht="12" customHeight="1" x14ac:dyDescent="0.2">
      <c r="A387" s="142"/>
      <c r="B387" s="61"/>
      <c r="C387" s="44"/>
      <c r="D387" s="29"/>
      <c r="E387" s="29"/>
      <c r="F387" s="98"/>
      <c r="G387" s="141"/>
    </row>
    <row r="388" spans="1:7" ht="12" customHeight="1" x14ac:dyDescent="0.2">
      <c r="A388" s="157" t="s">
        <v>210</v>
      </c>
      <c r="B388" s="61">
        <v>611</v>
      </c>
      <c r="C388" s="127" t="s">
        <v>236</v>
      </c>
      <c r="D388" s="29">
        <v>5000</v>
      </c>
      <c r="E388" s="29">
        <v>5000</v>
      </c>
      <c r="F388" s="29">
        <v>3237</v>
      </c>
      <c r="G388" s="141">
        <f t="shared" si="122"/>
        <v>64.739999999999995</v>
      </c>
    </row>
    <row r="389" spans="1:7" ht="12" customHeight="1" x14ac:dyDescent="0.2">
      <c r="A389" s="157"/>
      <c r="B389" s="61">
        <v>611</v>
      </c>
      <c r="C389" s="127" t="s">
        <v>237</v>
      </c>
      <c r="D389" s="29">
        <v>300</v>
      </c>
      <c r="E389" s="29">
        <v>300</v>
      </c>
      <c r="F389" s="29">
        <v>239</v>
      </c>
      <c r="G389" s="141">
        <f t="shared" si="122"/>
        <v>79.666666666666657</v>
      </c>
    </row>
    <row r="390" spans="1:7" ht="12" customHeight="1" x14ac:dyDescent="0.2">
      <c r="A390" s="157"/>
      <c r="B390" s="28">
        <v>623</v>
      </c>
      <c r="C390" s="79" t="s">
        <v>238</v>
      </c>
      <c r="D390" s="29">
        <v>400</v>
      </c>
      <c r="E390" s="29">
        <v>400</v>
      </c>
      <c r="F390" s="29">
        <v>263</v>
      </c>
      <c r="G390" s="141">
        <f t="shared" si="122"/>
        <v>65.75</v>
      </c>
    </row>
    <row r="391" spans="1:7" ht="12" customHeight="1" x14ac:dyDescent="0.2">
      <c r="A391" s="157"/>
      <c r="B391" s="28">
        <v>623</v>
      </c>
      <c r="C391" s="79" t="s">
        <v>239</v>
      </c>
      <c r="D391" s="29">
        <v>30</v>
      </c>
      <c r="E391" s="29">
        <v>30</v>
      </c>
      <c r="F391" s="29">
        <v>23</v>
      </c>
      <c r="G391" s="141">
        <f t="shared" si="122"/>
        <v>76.666666666666671</v>
      </c>
    </row>
    <row r="392" spans="1:7" ht="12" customHeight="1" x14ac:dyDescent="0.2">
      <c r="A392" s="157"/>
      <c r="B392" s="28">
        <v>625</v>
      </c>
      <c r="C392" s="79" t="s">
        <v>240</v>
      </c>
      <c r="D392" s="29">
        <v>1300</v>
      </c>
      <c r="E392" s="29">
        <v>1300</v>
      </c>
      <c r="F392" s="29">
        <v>657</v>
      </c>
      <c r="G392" s="141">
        <f t="shared" si="122"/>
        <v>50.53846153846154</v>
      </c>
    </row>
    <row r="393" spans="1:7" ht="12" customHeight="1" x14ac:dyDescent="0.2">
      <c r="A393" s="157"/>
      <c r="B393" s="28">
        <v>625</v>
      </c>
      <c r="C393" s="79" t="s">
        <v>241</v>
      </c>
      <c r="D393" s="29">
        <v>70</v>
      </c>
      <c r="E393" s="29">
        <v>70</v>
      </c>
      <c r="F393" s="29">
        <v>56</v>
      </c>
      <c r="G393" s="141">
        <f t="shared" si="122"/>
        <v>80</v>
      </c>
    </row>
    <row r="394" spans="1:7" ht="12" customHeight="1" x14ac:dyDescent="0.2">
      <c r="A394" s="157"/>
      <c r="B394" s="61">
        <v>633010</v>
      </c>
      <c r="C394" s="44" t="s">
        <v>260</v>
      </c>
      <c r="D394" s="29"/>
      <c r="E394" s="29"/>
      <c r="F394" s="98">
        <v>105</v>
      </c>
      <c r="G394" s="141"/>
    </row>
    <row r="395" spans="1:7" ht="9" customHeight="1" x14ac:dyDescent="0.2">
      <c r="A395" s="157"/>
      <c r="B395" s="61"/>
      <c r="C395" s="44"/>
      <c r="D395" s="29"/>
      <c r="E395" s="29"/>
      <c r="F395" s="98"/>
      <c r="G395" s="141"/>
    </row>
    <row r="396" spans="1:7" ht="12" customHeight="1" thickBot="1" x14ac:dyDescent="0.3">
      <c r="A396" s="158" t="s">
        <v>13</v>
      </c>
      <c r="B396" s="159"/>
      <c r="C396" s="160"/>
      <c r="D396" s="161">
        <f>D382+D296+D223+D210+D183+D164+D145+D140+D8</f>
        <v>213865</v>
      </c>
      <c r="E396" s="161">
        <f>E382+E296+E223+E210+E183+E164+E145+E140+E8</f>
        <v>238181</v>
      </c>
      <c r="F396" s="161">
        <f>F382+F296+F223+F210+F183+F164+F145+F140+F8</f>
        <v>241657</v>
      </c>
      <c r="G396" s="141">
        <f t="shared" si="122"/>
        <v>101.4593943261637</v>
      </c>
    </row>
    <row r="397" spans="1:7" ht="12" customHeight="1" x14ac:dyDescent="0.25">
      <c r="A397" s="24"/>
      <c r="B397" s="25"/>
      <c r="C397" s="26"/>
      <c r="D397" s="27"/>
      <c r="E397" s="27"/>
      <c r="F397" s="27"/>
    </row>
    <row r="398" spans="1:7" ht="12" customHeight="1" outlineLevel="1" x14ac:dyDescent="0.2"/>
    <row r="399" spans="1:7" ht="12" customHeight="1" outlineLevel="1" x14ac:dyDescent="0.2">
      <c r="C399" s="7"/>
    </row>
    <row r="400" spans="1:7" ht="12" customHeight="1" outlineLevel="1" x14ac:dyDescent="0.2">
      <c r="C400" s="8"/>
    </row>
    <row r="401" spans="1:6" ht="12" customHeight="1" outlineLevel="1" x14ac:dyDescent="0.2">
      <c r="C401" s="9"/>
    </row>
    <row r="402" spans="1:6" ht="12" customHeight="1" outlineLevel="1" x14ac:dyDescent="0.2">
      <c r="C402" s="9"/>
    </row>
    <row r="403" spans="1:6" ht="12" customHeight="1" outlineLevel="1" x14ac:dyDescent="0.2">
      <c r="C403" s="9"/>
    </row>
    <row r="404" spans="1:6" s="21" customFormat="1" ht="16.5" customHeight="1" x14ac:dyDescent="0.2">
      <c r="A404" s="2"/>
      <c r="B404" s="5"/>
      <c r="C404" s="9"/>
      <c r="D404" s="2"/>
      <c r="E404" s="2"/>
      <c r="F404" s="2"/>
    </row>
    <row r="405" spans="1:6" s="21" customFormat="1" ht="16.5" customHeight="1" x14ac:dyDescent="0.2">
      <c r="A405" s="2"/>
      <c r="B405" s="5"/>
      <c r="C405" s="9"/>
      <c r="D405" s="2"/>
      <c r="E405" s="2"/>
      <c r="F405" s="2"/>
    </row>
    <row r="406" spans="1:6" hidden="1" x14ac:dyDescent="0.2">
      <c r="B406" s="10"/>
      <c r="C406" s="2"/>
    </row>
    <row r="407" spans="1:6" ht="12" hidden="1" thickTop="1" x14ac:dyDescent="0.2">
      <c r="B407" s="11" t="s">
        <v>27</v>
      </c>
      <c r="C407" s="12"/>
    </row>
    <row r="408" spans="1:6" ht="15" hidden="1" x14ac:dyDescent="0.2">
      <c r="B408" s="13" t="s">
        <v>23</v>
      </c>
      <c r="C408" s="14">
        <f>PMT(4%/12,156,15000000,0,0)</f>
        <v>-123467.42335591247</v>
      </c>
    </row>
    <row r="409" spans="1:6" ht="15" hidden="1" x14ac:dyDescent="0.2">
      <c r="B409" s="13" t="s">
        <v>24</v>
      </c>
      <c r="C409" s="15">
        <f>(+C408*12)*-1</f>
        <v>1481609.0802709498</v>
      </c>
    </row>
    <row r="410" spans="1:6" ht="15" hidden="1" x14ac:dyDescent="0.2">
      <c r="B410" s="13" t="s">
        <v>25</v>
      </c>
      <c r="C410" s="15">
        <f>+C409-C411</f>
        <v>231609.08027094975</v>
      </c>
    </row>
    <row r="411" spans="1:6" ht="14.25" hidden="1" customHeight="1" x14ac:dyDescent="0.2">
      <c r="B411" s="16" t="s">
        <v>26</v>
      </c>
      <c r="C411" s="17">
        <f>+((15000000/144)*12)</f>
        <v>1250000</v>
      </c>
    </row>
    <row r="412" spans="1:6" ht="16.5" hidden="1" customHeight="1" x14ac:dyDescent="0.2">
      <c r="B412" s="2"/>
      <c r="C412" s="2"/>
    </row>
    <row r="413" spans="1:6" ht="11.25" hidden="1" customHeight="1" thickTop="1" x14ac:dyDescent="0.2">
      <c r="B413" s="2"/>
      <c r="C413" s="2"/>
    </row>
    <row r="414" spans="1:6" hidden="1" x14ac:dyDescent="0.2">
      <c r="B414" s="2"/>
      <c r="C414" s="2"/>
    </row>
    <row r="415" spans="1:6" hidden="1" x14ac:dyDescent="0.2">
      <c r="B415" s="2"/>
      <c r="C415" s="2"/>
    </row>
    <row r="416" spans="1:6" hidden="1" x14ac:dyDescent="0.2">
      <c r="B416" s="2"/>
      <c r="C416" s="2"/>
    </row>
    <row r="417" spans="1:3" hidden="1" x14ac:dyDescent="0.2">
      <c r="B417" s="2"/>
      <c r="C417" s="2"/>
    </row>
    <row r="418" spans="1:3" hidden="1" x14ac:dyDescent="0.2">
      <c r="B418" s="2"/>
      <c r="C418" s="2"/>
    </row>
    <row r="419" spans="1:3" hidden="1" x14ac:dyDescent="0.2">
      <c r="B419" s="2"/>
      <c r="C419" s="2"/>
    </row>
    <row r="420" spans="1:3" ht="12.75" x14ac:dyDescent="0.2">
      <c r="A420" s="18"/>
      <c r="B420" s="2"/>
      <c r="C420" s="2"/>
    </row>
    <row r="423" spans="1:3" hidden="1" x14ac:dyDescent="0.2"/>
    <row r="428" spans="1:3" hidden="1" x14ac:dyDescent="0.2"/>
    <row r="433" spans="2:3" hidden="1" x14ac:dyDescent="0.2"/>
    <row r="438" spans="2:3" hidden="1" x14ac:dyDescent="0.2"/>
    <row r="439" spans="2:3" hidden="1" x14ac:dyDescent="0.2"/>
    <row r="444" spans="2:3" x14ac:dyDescent="0.2">
      <c r="B444" s="2"/>
      <c r="C444" s="2"/>
    </row>
    <row r="445" spans="2:3" x14ac:dyDescent="0.2">
      <c r="B445" s="2"/>
      <c r="C445" s="2"/>
    </row>
    <row r="446" spans="2:3" x14ac:dyDescent="0.2">
      <c r="B446" s="2"/>
      <c r="C446" s="2"/>
    </row>
    <row r="447" spans="2:3" x14ac:dyDescent="0.2">
      <c r="B447" s="2"/>
      <c r="C447" s="2"/>
    </row>
    <row r="448" spans="2:3" hidden="1" x14ac:dyDescent="0.2">
      <c r="B448" s="2"/>
      <c r="C448" s="2"/>
    </row>
    <row r="449" spans="2:3" hidden="1" x14ac:dyDescent="0.2">
      <c r="B449" s="2"/>
      <c r="C449" s="2"/>
    </row>
    <row r="450" spans="2:3" x14ac:dyDescent="0.2">
      <c r="B450" s="2"/>
      <c r="C450" s="2"/>
    </row>
    <row r="451" spans="2:3" x14ac:dyDescent="0.2">
      <c r="B451" s="2"/>
      <c r="C451" s="2"/>
    </row>
    <row r="452" spans="2:3" x14ac:dyDescent="0.2">
      <c r="B452" s="2"/>
      <c r="C452" s="2"/>
    </row>
    <row r="453" spans="2:3" x14ac:dyDescent="0.2">
      <c r="B453" s="2"/>
      <c r="C453" s="2"/>
    </row>
    <row r="454" spans="2:3" x14ac:dyDescent="0.2">
      <c r="B454" s="2"/>
      <c r="C454" s="2"/>
    </row>
    <row r="455" spans="2:3" x14ac:dyDescent="0.2">
      <c r="B455" s="2"/>
      <c r="C455" s="2"/>
    </row>
    <row r="456" spans="2:3" x14ac:dyDescent="0.2">
      <c r="B456" s="2"/>
      <c r="C456" s="2"/>
    </row>
    <row r="457" spans="2:3" x14ac:dyDescent="0.2">
      <c r="B457" s="2"/>
      <c r="C457" s="2"/>
    </row>
    <row r="458" spans="2:3" x14ac:dyDescent="0.2">
      <c r="B458" s="2"/>
      <c r="C458" s="2"/>
    </row>
    <row r="459" spans="2:3" x14ac:dyDescent="0.2">
      <c r="B459" s="2"/>
      <c r="C459" s="2"/>
    </row>
    <row r="460" spans="2:3" x14ac:dyDescent="0.2">
      <c r="B460" s="2"/>
      <c r="C460" s="2"/>
    </row>
    <row r="461" spans="2:3" x14ac:dyDescent="0.2">
      <c r="B461" s="2"/>
      <c r="C461" s="2"/>
    </row>
    <row r="462" spans="2:3" hidden="1" x14ac:dyDescent="0.2">
      <c r="B462" s="2"/>
      <c r="C462" s="2"/>
    </row>
    <row r="463" spans="2:3" hidden="1" x14ac:dyDescent="0.2">
      <c r="B463" s="2"/>
      <c r="C463" s="2"/>
    </row>
    <row r="464" spans="2:3" x14ac:dyDescent="0.2">
      <c r="B464" s="2"/>
      <c r="C464" s="2"/>
    </row>
    <row r="465" spans="2:3" x14ac:dyDescent="0.2">
      <c r="B465" s="2"/>
      <c r="C465" s="2"/>
    </row>
    <row r="466" spans="2:3" x14ac:dyDescent="0.2">
      <c r="B466" s="2"/>
      <c r="C466" s="2"/>
    </row>
    <row r="467" spans="2:3" x14ac:dyDescent="0.2">
      <c r="B467" s="2"/>
      <c r="C467" s="2"/>
    </row>
    <row r="468" spans="2:3" x14ac:dyDescent="0.2">
      <c r="B468" s="2"/>
      <c r="C468" s="2"/>
    </row>
    <row r="469" spans="2:3" x14ac:dyDescent="0.2">
      <c r="B469" s="2"/>
      <c r="C469" s="2"/>
    </row>
    <row r="470" spans="2:3" x14ac:dyDescent="0.2">
      <c r="B470" s="2"/>
      <c r="C470" s="2"/>
    </row>
    <row r="471" spans="2:3" x14ac:dyDescent="0.2">
      <c r="B471" s="2"/>
      <c r="C471" s="2"/>
    </row>
    <row r="472" spans="2:3" x14ac:dyDescent="0.2">
      <c r="B472" s="2"/>
      <c r="C472" s="2"/>
    </row>
    <row r="473" spans="2:3" x14ac:dyDescent="0.2">
      <c r="B473" s="2"/>
      <c r="C473" s="2"/>
    </row>
    <row r="474" spans="2:3" x14ac:dyDescent="0.2">
      <c r="B474" s="2"/>
      <c r="C474" s="2"/>
    </row>
    <row r="475" spans="2:3" x14ac:dyDescent="0.2">
      <c r="B475" s="2"/>
      <c r="C475" s="2"/>
    </row>
    <row r="482" ht="19.5" customHeight="1" x14ac:dyDescent="0.2"/>
    <row r="488" ht="17.25" customHeight="1" x14ac:dyDescent="0.2"/>
  </sheetData>
  <dataConsolidate>
    <dataRefs count="2">
      <dataRef ref="A56:J64" sheet="bežne výdavky"/>
      <dataRef ref="A332:J334" sheet="bežne výdavky"/>
    </dataRefs>
  </dataConsolidate>
  <phoneticPr fontId="0" type="noConversion"/>
  <printOptions horizontalCentered="1"/>
  <pageMargins left="0.55000000000000004" right="0.19685039370078741" top="0.47" bottom="0.98425196850393704" header="0.51181102362204722" footer="0.51181102362204722"/>
  <pageSetup paperSize="9" scale="81" orientation="portrait" r:id="rId1"/>
  <headerFooter alignWithMargins="0">
    <oddFooter>&amp;L&amp;D&amp;R&amp;P</oddFooter>
  </headerFooter>
  <rowBreaks count="4" manualBreakCount="4">
    <brk id="95" max="16383" man="1"/>
    <brk id="182" max="16383" man="1"/>
    <brk id="266" max="16383" man="1"/>
    <brk id="3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bežne výdavky</vt:lpstr>
      <vt:lpstr>'bežne výdavky'!Názvy_tlače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2017-01-23T10:45:20Z</cp:lastPrinted>
  <dcterms:created xsi:type="dcterms:W3CDTF">2015-03-11T11:13:08Z</dcterms:created>
  <dcterms:modified xsi:type="dcterms:W3CDTF">2018-02-07T14:01:20Z</dcterms:modified>
</cp:coreProperties>
</file>